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8" activeTab="5"/>
  </bookViews>
  <sheets>
    <sheet name="EC H2O" sheetId="1" r:id="rId1"/>
    <sheet name="EC 4D22" sheetId="2" r:id="rId2"/>
    <sheet name="EC Delfin" sheetId="3" r:id="rId3"/>
    <sheet name="EC Cristaux" sheetId="4" r:id="rId4"/>
    <sheet name="Compil" sheetId="5" r:id="rId5"/>
    <sheet name="%" sheetId="6" r:id="rId6"/>
  </sheets>
  <definedNames>
    <definedName name="_xlchart.v1.0" hidden="1">Compil!$D$4:$D$59</definedName>
    <definedName name="_xlchart.v1.1" hidden="1">Compil!$H$4:$H$23</definedName>
    <definedName name="_xlchart.v1.2" hidden="1">Compil!$L$4:$L$36</definedName>
    <definedName name="_xlchart.v1.3" hidden="1">Compil!$Q$4:$Q$28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6" l="1"/>
  <c r="H5" i="6"/>
  <c r="H6" i="6"/>
  <c r="H3" i="6"/>
  <c r="G4" i="6"/>
  <c r="G5" i="6"/>
  <c r="G6" i="6"/>
  <c r="G3" i="6"/>
  <c r="F4" i="6"/>
  <c r="F5" i="6"/>
  <c r="F6" i="6"/>
  <c r="F3" i="6"/>
  <c r="B60" i="5" l="1"/>
  <c r="C60" i="5"/>
  <c r="D50" i="5"/>
  <c r="D51" i="5"/>
  <c r="D52" i="5"/>
  <c r="D53" i="5"/>
  <c r="D54" i="5"/>
  <c r="D55" i="5"/>
  <c r="D56" i="5"/>
  <c r="D57" i="5"/>
  <c r="D58" i="5"/>
  <c r="D59" i="5"/>
  <c r="E75" i="1"/>
  <c r="G75" i="1"/>
  <c r="G42" i="1"/>
  <c r="E42" i="1"/>
  <c r="G17" i="1"/>
  <c r="E17" i="1"/>
  <c r="O61" i="5" l="1"/>
  <c r="P61" i="5" s="1"/>
  <c r="K61" i="5"/>
  <c r="L61" i="5" s="1"/>
  <c r="O60" i="5"/>
  <c r="P60" i="5" s="1"/>
  <c r="K60" i="5"/>
  <c r="L60" i="5" s="1"/>
  <c r="O59" i="5"/>
  <c r="P59" i="5" s="1"/>
  <c r="K59" i="5"/>
  <c r="L59" i="5" s="1"/>
  <c r="O58" i="5"/>
  <c r="P58" i="5" s="1"/>
  <c r="K58" i="5"/>
  <c r="L58" i="5" s="1"/>
  <c r="P29" i="5" l="1"/>
  <c r="O29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4" i="5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E24" i="4"/>
  <c r="E21" i="4"/>
  <c r="E15" i="4"/>
  <c r="E8" i="4"/>
  <c r="E9" i="4"/>
  <c r="E4" i="4"/>
  <c r="E5" i="4"/>
  <c r="K37" i="5"/>
  <c r="J37" i="5"/>
  <c r="G24" i="5"/>
  <c r="F2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4" i="5"/>
  <c r="H9" i="3"/>
  <c r="H10" i="3"/>
  <c r="G37" i="3"/>
  <c r="G38" i="3"/>
  <c r="G39" i="3"/>
  <c r="E37" i="3"/>
  <c r="E38" i="3"/>
  <c r="E39" i="3"/>
  <c r="G35" i="3"/>
  <c r="E35" i="3"/>
  <c r="G26" i="3"/>
  <c r="E26" i="3"/>
  <c r="H26" i="3" s="1"/>
  <c r="G12" i="3"/>
  <c r="E12" i="3"/>
  <c r="G9" i="3"/>
  <c r="E9" i="3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4" i="5"/>
  <c r="H15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40" i="2"/>
  <c r="H41" i="2"/>
  <c r="H42" i="2"/>
  <c r="H43" i="2"/>
  <c r="H44" i="2"/>
  <c r="H49" i="2"/>
  <c r="H50" i="2"/>
  <c r="H54" i="2"/>
  <c r="H55" i="2"/>
  <c r="H3" i="2"/>
  <c r="H4" i="2"/>
  <c r="H5" i="2"/>
  <c r="H6" i="2"/>
  <c r="H7" i="2"/>
  <c r="H8" i="2"/>
  <c r="H9" i="2"/>
  <c r="H10" i="2"/>
  <c r="H11" i="2"/>
  <c r="H12" i="2"/>
  <c r="H13" i="2"/>
  <c r="H14" i="2"/>
  <c r="H2" i="2"/>
  <c r="G54" i="2"/>
  <c r="G55" i="2"/>
  <c r="E54" i="2"/>
  <c r="E55" i="2"/>
  <c r="G50" i="2"/>
  <c r="G51" i="2"/>
  <c r="E50" i="2"/>
  <c r="E51" i="2"/>
  <c r="G49" i="2"/>
  <c r="E49" i="2"/>
  <c r="G44" i="2"/>
  <c r="E44" i="2"/>
  <c r="G43" i="2"/>
  <c r="E43" i="2"/>
  <c r="G42" i="2"/>
  <c r="E42" i="2"/>
  <c r="G41" i="2"/>
  <c r="G45" i="2" s="1"/>
  <c r="O5" i="2" s="1"/>
  <c r="E41" i="2"/>
  <c r="E45" i="2" s="1"/>
  <c r="G40" i="2"/>
  <c r="E40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G35" i="2" s="1"/>
  <c r="O4" i="2" s="1"/>
  <c r="E21" i="2"/>
  <c r="E35" i="2" s="1"/>
  <c r="M4" i="2" s="1"/>
  <c r="G20" i="2"/>
  <c r="E20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G3" i="2"/>
  <c r="E3" i="2"/>
  <c r="G2" i="2"/>
  <c r="G15" i="2" s="1"/>
  <c r="O3" i="2" s="1"/>
  <c r="E2" i="2"/>
  <c r="D60" i="5" l="1"/>
  <c r="L37" i="5"/>
  <c r="Q29" i="5"/>
  <c r="H24" i="5"/>
  <c r="H12" i="3"/>
  <c r="H37" i="3"/>
  <c r="H35" i="3"/>
  <c r="E15" i="2"/>
  <c r="M3" i="2" s="1"/>
  <c r="M6" i="2" s="1"/>
  <c r="O6" i="2"/>
  <c r="H11" i="4" l="1"/>
  <c r="H16" i="4"/>
  <c r="H20" i="4"/>
  <c r="H26" i="4"/>
  <c r="H38" i="3"/>
  <c r="E27" i="4"/>
  <c r="H27" i="4" s="1"/>
  <c r="E26" i="4"/>
  <c r="E25" i="4"/>
  <c r="H25" i="4" s="1"/>
  <c r="E23" i="4"/>
  <c r="H23" i="4" s="1"/>
  <c r="E22" i="4"/>
  <c r="H22" i="4" s="1"/>
  <c r="E20" i="4"/>
  <c r="E19" i="4"/>
  <c r="H19" i="4" s="1"/>
  <c r="E18" i="4"/>
  <c r="H18" i="4" s="1"/>
  <c r="E17" i="4"/>
  <c r="H17" i="4" s="1"/>
  <c r="E16" i="4"/>
  <c r="E14" i="4"/>
  <c r="H14" i="4" s="1"/>
  <c r="E13" i="4"/>
  <c r="H13" i="4" s="1"/>
  <c r="E12" i="4"/>
  <c r="H12" i="4" s="1"/>
  <c r="E11" i="4"/>
  <c r="E10" i="4"/>
  <c r="H10" i="4" s="1"/>
  <c r="E7" i="4"/>
  <c r="H7" i="4" s="1"/>
  <c r="E6" i="4"/>
  <c r="H6" i="4" s="1"/>
  <c r="G3" i="4"/>
  <c r="G28" i="4" s="1"/>
  <c r="E3" i="4"/>
  <c r="H3" i="4" s="1"/>
  <c r="G2" i="4"/>
  <c r="E2" i="4"/>
  <c r="E28" i="4" s="1"/>
  <c r="G49" i="3"/>
  <c r="E49" i="3"/>
  <c r="G48" i="3"/>
  <c r="E48" i="3"/>
  <c r="G47" i="3"/>
  <c r="E47" i="3"/>
  <c r="G46" i="3"/>
  <c r="E46" i="3"/>
  <c r="G45" i="3"/>
  <c r="E45" i="3"/>
  <c r="G44" i="3"/>
  <c r="E44" i="3"/>
  <c r="G43" i="3"/>
  <c r="E43" i="3"/>
  <c r="G42" i="3"/>
  <c r="E42" i="3"/>
  <c r="G41" i="3"/>
  <c r="E41" i="3"/>
  <c r="G40" i="3"/>
  <c r="E40" i="3"/>
  <c r="H39" i="3"/>
  <c r="G36" i="3"/>
  <c r="E36" i="3"/>
  <c r="G34" i="3"/>
  <c r="E34" i="3"/>
  <c r="G33" i="3"/>
  <c r="E33" i="3"/>
  <c r="G32" i="3"/>
  <c r="E32" i="3"/>
  <c r="G31" i="3"/>
  <c r="E31" i="3"/>
  <c r="G30" i="3"/>
  <c r="E30" i="3"/>
  <c r="G29" i="3"/>
  <c r="E29" i="3"/>
  <c r="H29" i="3" s="1"/>
  <c r="G28" i="3"/>
  <c r="E28" i="3"/>
  <c r="G27" i="3"/>
  <c r="E27" i="3"/>
  <c r="G25" i="3"/>
  <c r="E25" i="3"/>
  <c r="G24" i="3"/>
  <c r="E24" i="3"/>
  <c r="G23" i="3"/>
  <c r="E23" i="3"/>
  <c r="G22" i="3"/>
  <c r="E22" i="3"/>
  <c r="G21" i="3"/>
  <c r="E21" i="3"/>
  <c r="G20" i="3"/>
  <c r="E20" i="3"/>
  <c r="H20" i="3" s="1"/>
  <c r="G19" i="3"/>
  <c r="E19" i="3"/>
  <c r="G18" i="3"/>
  <c r="E18" i="3"/>
  <c r="G17" i="3"/>
  <c r="E17" i="3"/>
  <c r="G16" i="3"/>
  <c r="E16" i="3"/>
  <c r="H16" i="3" s="1"/>
  <c r="G15" i="3"/>
  <c r="E15" i="3"/>
  <c r="G14" i="3"/>
  <c r="E14" i="3"/>
  <c r="G13" i="3"/>
  <c r="E13" i="3"/>
  <c r="G11" i="3"/>
  <c r="E11" i="3"/>
  <c r="H11" i="3" s="1"/>
  <c r="G10" i="3"/>
  <c r="E10" i="3"/>
  <c r="M3" i="3"/>
  <c r="L3" i="3"/>
  <c r="G8" i="3"/>
  <c r="E8" i="3"/>
  <c r="G7" i="3"/>
  <c r="E7" i="3"/>
  <c r="G6" i="3"/>
  <c r="E6" i="3"/>
  <c r="G5" i="3"/>
  <c r="E5" i="3"/>
  <c r="G4" i="3"/>
  <c r="E4" i="3"/>
  <c r="G3" i="3"/>
  <c r="E3" i="3"/>
  <c r="G2" i="3"/>
  <c r="M2" i="3" s="1"/>
  <c r="E2" i="3"/>
  <c r="G74" i="1"/>
  <c r="E74" i="1"/>
  <c r="G73" i="1"/>
  <c r="E73" i="1"/>
  <c r="G72" i="1"/>
  <c r="E72" i="1"/>
  <c r="G69" i="1"/>
  <c r="E69" i="1"/>
  <c r="G68" i="1"/>
  <c r="E68" i="1"/>
  <c r="G67" i="1"/>
  <c r="E67" i="1"/>
  <c r="G66" i="1"/>
  <c r="E66" i="1"/>
  <c r="G65" i="1"/>
  <c r="E65" i="1"/>
  <c r="G63" i="1"/>
  <c r="E63" i="1"/>
  <c r="G62" i="1"/>
  <c r="E62" i="1"/>
  <c r="G61" i="1"/>
  <c r="E61" i="1"/>
  <c r="G60" i="1"/>
  <c r="E60" i="1"/>
  <c r="G59" i="1"/>
  <c r="E59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39" i="1"/>
  <c r="E39" i="1"/>
  <c r="G38" i="1"/>
  <c r="E38" i="1"/>
  <c r="G37" i="1"/>
  <c r="E37" i="1"/>
  <c r="G36" i="1"/>
  <c r="P26" i="1" s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  <c r="G3" i="1"/>
  <c r="E3" i="1"/>
  <c r="G2" i="1"/>
  <c r="P25" i="1" s="1"/>
  <c r="P29" i="1" s="1"/>
  <c r="E2" i="1"/>
  <c r="H2" i="4" l="1"/>
  <c r="H28" i="4" s="1"/>
  <c r="H40" i="3"/>
  <c r="H42" i="3"/>
  <c r="H44" i="3"/>
  <c r="H46" i="3"/>
  <c r="H48" i="3"/>
  <c r="H5" i="3"/>
  <c r="H24" i="3"/>
  <c r="H33" i="3"/>
  <c r="H41" i="3"/>
  <c r="H43" i="3"/>
  <c r="H45" i="3"/>
  <c r="H47" i="3"/>
  <c r="H49" i="3"/>
  <c r="H3" i="3"/>
  <c r="H7" i="3"/>
  <c r="H14" i="3"/>
  <c r="H18" i="3"/>
  <c r="H22" i="3"/>
  <c r="H27" i="3"/>
  <c r="H31" i="3"/>
  <c r="H36" i="3"/>
  <c r="H2" i="3"/>
  <c r="H4" i="3"/>
  <c r="H6" i="3"/>
  <c r="H8" i="3"/>
  <c r="H13" i="3"/>
  <c r="H15" i="3"/>
  <c r="H17" i="3"/>
  <c r="H19" i="3"/>
  <c r="H21" i="3"/>
  <c r="H23" i="3"/>
  <c r="H25" i="3"/>
  <c r="H28" i="3"/>
  <c r="H30" i="3"/>
  <c r="H32" i="3"/>
  <c r="H34" i="3"/>
  <c r="E50" i="3"/>
  <c r="L4" i="3" s="1"/>
  <c r="G50" i="3"/>
  <c r="M4" i="3" s="1"/>
  <c r="P28" i="1"/>
  <c r="M5" i="3"/>
  <c r="L2" i="3"/>
  <c r="L5" i="3" s="1"/>
  <c r="H50" i="3" l="1"/>
</calcChain>
</file>

<file path=xl/sharedStrings.xml><?xml version="1.0" encoding="utf-8"?>
<sst xmlns="http://schemas.openxmlformats.org/spreadsheetml/2006/main" count="271" uniqueCount="190">
  <si>
    <t>intestin</t>
  </si>
  <si>
    <t>surface</t>
  </si>
  <si>
    <t>photos</t>
  </si>
  <si>
    <t>RFp+ dapi+</t>
  </si>
  <si>
    <t>RFP- Dapi +</t>
  </si>
  <si>
    <t>lineage cellulaire 181219</t>
  </si>
  <si>
    <t>un64</t>
  </si>
  <si>
    <t>un76</t>
  </si>
  <si>
    <t>un83</t>
  </si>
  <si>
    <t>un90</t>
  </si>
  <si>
    <t>un97</t>
  </si>
  <si>
    <t>un104</t>
  </si>
  <si>
    <t>un111</t>
  </si>
  <si>
    <t>un118</t>
  </si>
  <si>
    <t>un125</t>
  </si>
  <si>
    <t>un132</t>
  </si>
  <si>
    <t>un139</t>
  </si>
  <si>
    <t>un146</t>
  </si>
  <si>
    <t>un153</t>
  </si>
  <si>
    <t>un160</t>
  </si>
  <si>
    <t>un167</t>
  </si>
  <si>
    <t>un188</t>
  </si>
  <si>
    <t>un195</t>
  </si>
  <si>
    <t>un223</t>
  </si>
  <si>
    <t>un230</t>
  </si>
  <si>
    <t>un237</t>
  </si>
  <si>
    <t>un244</t>
  </si>
  <si>
    <t>un260</t>
  </si>
  <si>
    <t>un267</t>
  </si>
  <si>
    <t>un274</t>
  </si>
  <si>
    <t>un281</t>
  </si>
  <si>
    <t>un288</t>
  </si>
  <si>
    <t>un295</t>
  </si>
  <si>
    <t>un302</t>
  </si>
  <si>
    <t>un309</t>
  </si>
  <si>
    <t>un316</t>
  </si>
  <si>
    <t>un323</t>
  </si>
  <si>
    <t>RFP-Dapi+</t>
  </si>
  <si>
    <t>lineage cellulaire 201219</t>
  </si>
  <si>
    <t>un144</t>
  </si>
  <si>
    <t>un151</t>
  </si>
  <si>
    <t>un158</t>
  </si>
  <si>
    <t>un165</t>
  </si>
  <si>
    <t>un172</t>
  </si>
  <si>
    <t>un186</t>
  </si>
  <si>
    <t>un193</t>
  </si>
  <si>
    <t>un200</t>
  </si>
  <si>
    <t>un214</t>
  </si>
  <si>
    <t>un221</t>
  </si>
  <si>
    <t>un228</t>
  </si>
  <si>
    <t>un235</t>
  </si>
  <si>
    <t>un242</t>
  </si>
  <si>
    <t>un249</t>
  </si>
  <si>
    <t>un263</t>
  </si>
  <si>
    <t>un279</t>
  </si>
  <si>
    <t>un286</t>
  </si>
  <si>
    <t>un293</t>
  </si>
  <si>
    <t>lineage cellulaire 3j eau 2 060120</t>
  </si>
  <si>
    <t>un416</t>
  </si>
  <si>
    <t>un423</t>
  </si>
  <si>
    <t>un430</t>
  </si>
  <si>
    <t>un437</t>
  </si>
  <si>
    <t>un458</t>
  </si>
  <si>
    <t>un465</t>
  </si>
  <si>
    <t>un472</t>
  </si>
  <si>
    <t>un479</t>
  </si>
  <si>
    <t>un486</t>
  </si>
  <si>
    <t>un507</t>
  </si>
  <si>
    <t>un514</t>
  </si>
  <si>
    <t>lineage cellulaire 3j eau 060120</t>
  </si>
  <si>
    <t>un342</t>
  </si>
  <si>
    <t>un349</t>
  </si>
  <si>
    <t>un367</t>
  </si>
  <si>
    <t>un388</t>
  </si>
  <si>
    <t>un395</t>
  </si>
  <si>
    <t>un402</t>
  </si>
  <si>
    <t>RFP+dapi+</t>
  </si>
  <si>
    <t>un692</t>
  </si>
  <si>
    <t>un701</t>
  </si>
  <si>
    <t>un710</t>
  </si>
  <si>
    <t>un719</t>
  </si>
  <si>
    <t>un728</t>
  </si>
  <si>
    <t>un754</t>
  </si>
  <si>
    <t>un763</t>
  </si>
  <si>
    <t>un790</t>
  </si>
  <si>
    <t>un810</t>
  </si>
  <si>
    <t>un819</t>
  </si>
  <si>
    <t>un836</t>
  </si>
  <si>
    <t>un67</t>
  </si>
  <si>
    <t>un78</t>
  </si>
  <si>
    <t>un85</t>
  </si>
  <si>
    <t>un92</t>
  </si>
  <si>
    <t>un106</t>
  </si>
  <si>
    <t>un113</t>
  </si>
  <si>
    <t>un120</t>
  </si>
  <si>
    <t>un170</t>
  </si>
  <si>
    <t>un177</t>
  </si>
  <si>
    <t>rfp-dapi+</t>
  </si>
  <si>
    <t>lineage 3j dipel 181219</t>
  </si>
  <si>
    <t>un365</t>
  </si>
  <si>
    <t>un372</t>
  </si>
  <si>
    <t>un379</t>
  </si>
  <si>
    <t>un386</t>
  </si>
  <si>
    <t>un393</t>
  </si>
  <si>
    <t>un400</t>
  </si>
  <si>
    <t>un407</t>
  </si>
  <si>
    <t>un414</t>
  </si>
  <si>
    <t>rfp+dapi+</t>
  </si>
  <si>
    <t>lineage 191219</t>
  </si>
  <si>
    <t>un41</t>
  </si>
  <si>
    <t>un48</t>
  </si>
  <si>
    <t>un55</t>
  </si>
  <si>
    <t>un179</t>
  </si>
  <si>
    <t>un256</t>
  </si>
  <si>
    <t>un314</t>
  </si>
  <si>
    <t>un328</t>
  </si>
  <si>
    <t>un442</t>
  </si>
  <si>
    <t>un454</t>
  </si>
  <si>
    <t>lineage 201219</t>
  </si>
  <si>
    <t>un326</t>
  </si>
  <si>
    <t>un333</t>
  </si>
  <si>
    <t>un340</t>
  </si>
  <si>
    <t>un347</t>
  </si>
  <si>
    <t>un373</t>
  </si>
  <si>
    <t>un387</t>
  </si>
  <si>
    <t>un394</t>
  </si>
  <si>
    <t>un415</t>
  </si>
  <si>
    <t>un422</t>
  </si>
  <si>
    <t>un429</t>
  </si>
  <si>
    <t>un436</t>
  </si>
  <si>
    <t>un443</t>
  </si>
  <si>
    <t>un457</t>
  </si>
  <si>
    <t>un464</t>
  </si>
  <si>
    <t>un181</t>
  </si>
  <si>
    <t>un211</t>
  </si>
  <si>
    <t>un218</t>
  </si>
  <si>
    <t>un225</t>
  </si>
  <si>
    <t>un269</t>
  </si>
  <si>
    <t>un276</t>
  </si>
  <si>
    <t>un290</t>
  </si>
  <si>
    <t>un210</t>
  </si>
  <si>
    <t>un226</t>
  </si>
  <si>
    <t>un233</t>
  </si>
  <si>
    <t>un247</t>
  </si>
  <si>
    <t>un254</t>
  </si>
  <si>
    <t>un306</t>
  </si>
  <si>
    <t>un313</t>
  </si>
  <si>
    <t>un322</t>
  </si>
  <si>
    <t>E+F</t>
  </si>
  <si>
    <t>H2O</t>
  </si>
  <si>
    <t>un304</t>
  </si>
  <si>
    <t>un311</t>
  </si>
  <si>
    <t>un325</t>
  </si>
  <si>
    <t>un332</t>
  </si>
  <si>
    <t>un339</t>
  </si>
  <si>
    <t>un737</t>
  </si>
  <si>
    <t>un799</t>
  </si>
  <si>
    <t>un60</t>
  </si>
  <si>
    <t>un127</t>
  </si>
  <si>
    <t>un134</t>
  </si>
  <si>
    <t>un2</t>
  </si>
  <si>
    <t>un558</t>
  </si>
  <si>
    <t>DONE</t>
  </si>
  <si>
    <t>un511</t>
  </si>
  <si>
    <t>un533</t>
  </si>
  <si>
    <t>Total EC</t>
  </si>
  <si>
    <t>4D22</t>
  </si>
  <si>
    <t>MOYENNE</t>
  </si>
  <si>
    <t>SA11</t>
  </si>
  <si>
    <t>Cristaux</t>
  </si>
  <si>
    <t>Crystals</t>
  </si>
  <si>
    <t>Old</t>
  </si>
  <si>
    <t>n</t>
  </si>
  <si>
    <t>Ecart Type</t>
  </si>
  <si>
    <t>SEM</t>
  </si>
  <si>
    <t>New</t>
  </si>
  <si>
    <t>STAT vs H2O</t>
  </si>
  <si>
    <t>ns</t>
  </si>
  <si>
    <t>***</t>
  </si>
  <si>
    <t>Mann &amp; Whitney</t>
  </si>
  <si>
    <t>un272</t>
  </si>
  <si>
    <t>eau</t>
  </si>
  <si>
    <t>4d22</t>
  </si>
  <si>
    <t>dipel</t>
  </si>
  <si>
    <t>cristaux</t>
  </si>
  <si>
    <t>rfp-DAPI+</t>
  </si>
  <si>
    <t>rfp+DAPI+</t>
  </si>
  <si>
    <t>Total DAPI +</t>
  </si>
  <si>
    <t>% old EC</t>
  </si>
  <si>
    <t>% new 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</si>
</sst>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1" fillId="0" borderId="0" xfId="0" applyFont="1" applyFill="1"/>
    <xf numFmtId="0" fontId="2" fillId="8" borderId="0" xfId="0" applyFont="1" applyFill="1"/>
    <xf numFmtId="0" fontId="1" fillId="2" borderId="0" xfId="0" applyNumberFormat="1" applyFont="1" applyFill="1"/>
    <xf numFmtId="0" fontId="0" fillId="9" borderId="0" xfId="0" applyFill="1"/>
    <xf numFmtId="0" fontId="0" fillId="10" borderId="0" xfId="0" applyFill="1"/>
    <xf numFmtId="0" fontId="3" fillId="0" borderId="0" xfId="0" applyFon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H2O</c:v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Compil!$L$58</c:f>
                <c:numCache>
                  <c:formatCode>General</c:formatCode>
                  <c:ptCount val="1"/>
                  <c:pt idx="0">
                    <c:v>1.802740792046889</c:v>
                  </c:pt>
                </c:numCache>
              </c:numRef>
            </c:plus>
            <c:minus>
              <c:numRef>
                <c:f>Compil!$L$58</c:f>
                <c:numCache>
                  <c:formatCode>General</c:formatCode>
                  <c:ptCount val="1"/>
                  <c:pt idx="0">
                    <c:v>1.802740792046889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Compil!$B$60</c:f>
              <c:numCache>
                <c:formatCode>General</c:formatCode>
                <c:ptCount val="1"/>
                <c:pt idx="0">
                  <c:v>72.704068682133098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C-49F0-B2E2-5E2716EDEFB5}"/>
            </c:ext>
          </c:extLst>
        </c:ser>
        <c:ser>
          <c:idx val="3"/>
          <c:order val="1"/>
          <c:tx>
            <c:v>4D22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Compil!$L$59</c:f>
                <c:numCache>
                  <c:formatCode>General</c:formatCode>
                  <c:ptCount val="1"/>
                  <c:pt idx="0">
                    <c:v>2.7493292303392347</c:v>
                  </c:pt>
                </c:numCache>
              </c:numRef>
            </c:plus>
            <c:minus>
              <c:numRef>
                <c:f>Compil!$L$59</c:f>
                <c:numCache>
                  <c:formatCode>General</c:formatCode>
                  <c:ptCount val="1"/>
                  <c:pt idx="0">
                    <c:v>2.7493292303392347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Compil!$F$24</c:f>
              <c:numCache>
                <c:formatCode>General</c:formatCode>
                <c:ptCount val="1"/>
                <c:pt idx="0">
                  <c:v>67.537340171761386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AC-49F0-B2E2-5E2716EDEFB5}"/>
            </c:ext>
          </c:extLst>
        </c:ser>
        <c:ser>
          <c:idx val="6"/>
          <c:order val="2"/>
          <c:tx>
            <c:v>SA11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Compil!$L$60</c:f>
                <c:numCache>
                  <c:formatCode>General</c:formatCode>
                  <c:ptCount val="1"/>
                  <c:pt idx="0">
                    <c:v>2.3683647034266682</c:v>
                  </c:pt>
                </c:numCache>
              </c:numRef>
            </c:plus>
            <c:minus>
              <c:numRef>
                <c:f>Compil!$L$60</c:f>
                <c:numCache>
                  <c:formatCode>General</c:formatCode>
                  <c:ptCount val="1"/>
                  <c:pt idx="0">
                    <c:v>2.3683647034266682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Compil!$J$37</c:f>
              <c:numCache>
                <c:formatCode>General</c:formatCode>
                <c:ptCount val="1"/>
                <c:pt idx="0">
                  <c:v>43.898814033185396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AC-49F0-B2E2-5E2716EDEFB5}"/>
            </c:ext>
          </c:extLst>
        </c:ser>
        <c:ser>
          <c:idx val="9"/>
          <c:order val="3"/>
          <c:tx>
            <c:v>Crystal old</c:v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Compil!$L$61</c:f>
                <c:numCache>
                  <c:formatCode>General</c:formatCode>
                  <c:ptCount val="1"/>
                  <c:pt idx="0">
                    <c:v>2.8013692168780606</c:v>
                  </c:pt>
                </c:numCache>
              </c:numRef>
            </c:plus>
            <c:minus>
              <c:numRef>
                <c:f>Compil!$L$61</c:f>
                <c:numCache>
                  <c:formatCode>General</c:formatCode>
                  <c:ptCount val="1"/>
                  <c:pt idx="0">
                    <c:v>2.8013692168780606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Compil!$O$29</c:f>
              <c:numCache>
                <c:formatCode>General</c:formatCode>
                <c:ptCount val="1"/>
                <c:pt idx="0">
                  <c:v>38.906334017570245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CAC-49F0-B2E2-5E2716EDEFB5}"/>
            </c:ext>
          </c:extLst>
        </c:ser>
        <c:ser>
          <c:idx val="2"/>
          <c:order val="4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Compil!$E$57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CAC-49F0-B2E2-5E2716EDEFB5}"/>
            </c:ext>
          </c:extLst>
        </c:ser>
        <c:ser>
          <c:idx val="1"/>
          <c:order val="5"/>
          <c:tx>
            <c:v>H2O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Compil!$P$58</c:f>
                <c:numCache>
                  <c:formatCode>General</c:formatCode>
                  <c:ptCount val="1"/>
                  <c:pt idx="0">
                    <c:v>0.10038615530866364</c:v>
                  </c:pt>
                </c:numCache>
              </c:numRef>
            </c:plus>
            <c:minus>
              <c:numRef>
                <c:f>Compil!$P$58</c:f>
                <c:numCache>
                  <c:formatCode>General</c:formatCode>
                  <c:ptCount val="1"/>
                  <c:pt idx="0">
                    <c:v>0.10038615530866364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Compil!$C$60</c:f>
              <c:numCache>
                <c:formatCode>General</c:formatCode>
                <c:ptCount val="1"/>
                <c:pt idx="0">
                  <c:v>0.22882533738755337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AC-49F0-B2E2-5E2716EDEFB5}"/>
            </c:ext>
          </c:extLst>
        </c:ser>
        <c:ser>
          <c:idx val="4"/>
          <c:order val="6"/>
          <c:tx>
            <c:v>4D22 new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Compil!$P$59</c:f>
                <c:numCache>
                  <c:formatCode>General</c:formatCode>
                  <c:ptCount val="1"/>
                  <c:pt idx="0">
                    <c:v>1.953568739070457</c:v>
                  </c:pt>
                </c:numCache>
              </c:numRef>
            </c:plus>
            <c:minus>
              <c:numRef>
                <c:f>Compil!$P$59</c:f>
                <c:numCache>
                  <c:formatCode>General</c:formatCode>
                  <c:ptCount val="1"/>
                  <c:pt idx="0">
                    <c:v>1.953568739070457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Compil!$G$24</c:f>
              <c:numCache>
                <c:formatCode>General</c:formatCode>
                <c:ptCount val="1"/>
                <c:pt idx="0">
                  <c:v>13.281755170539927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AC-49F0-B2E2-5E2716EDEFB5}"/>
            </c:ext>
          </c:extLst>
        </c:ser>
        <c:ser>
          <c:idx val="7"/>
          <c:order val="7"/>
          <c:tx>
            <c:v>SA11 new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Compil!$P$60</c:f>
                <c:numCache>
                  <c:formatCode>General</c:formatCode>
                  <c:ptCount val="1"/>
                  <c:pt idx="0">
                    <c:v>1.6168541210415905</c:v>
                  </c:pt>
                </c:numCache>
              </c:numRef>
            </c:plus>
            <c:minus>
              <c:numRef>
                <c:f>Compil!$P$60</c:f>
                <c:numCache>
                  <c:formatCode>General</c:formatCode>
                  <c:ptCount val="1"/>
                  <c:pt idx="0">
                    <c:v>1.6168541210415905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Compil!$K$37</c:f>
              <c:numCache>
                <c:formatCode>General</c:formatCode>
                <c:ptCount val="1"/>
                <c:pt idx="0">
                  <c:v>15.432781848865972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CAC-49F0-B2E2-5E2716EDEFB5}"/>
            </c:ext>
          </c:extLst>
        </c:ser>
        <c:ser>
          <c:idx val="10"/>
          <c:order val="8"/>
          <c:tx>
            <c:v>Crystal new</c:v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Compil!$P$61</c:f>
                <c:numCache>
                  <c:formatCode>General</c:formatCode>
                  <c:ptCount val="1"/>
                  <c:pt idx="0">
                    <c:v>1.1255963591479516</c:v>
                  </c:pt>
                </c:numCache>
              </c:numRef>
            </c:plus>
            <c:minus>
              <c:numRef>
                <c:f>Compil!$P$61</c:f>
                <c:numCache>
                  <c:formatCode>General</c:formatCode>
                  <c:ptCount val="1"/>
                  <c:pt idx="0">
                    <c:v>1.1255963591479516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Compil!$P$29</c:f>
              <c:numCache>
                <c:formatCode>General</c:formatCode>
                <c:ptCount val="1"/>
                <c:pt idx="0">
                  <c:v>11.28456947928141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AC-49F0-B2E2-5E2716EDE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4339248"/>
        <c:axId val="381324704"/>
        <c:extLst>
          <c:ext xmlns:c15="http://schemas.microsoft.com/office/drawing/2012/chart" uri="{02D57815-91ED-43cb-92C2-25804820EDAC}">
            <c15:filteredBarSeries>
              <c15:ser>
                <c:idx val="5"/>
                <c:order val="9"/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Compil!$I$24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0CAC-49F0-B2E2-5E2716EDEFB5}"/>
                  </c:ext>
                </c:extLst>
              </c15:ser>
            </c15:filteredBarSeries>
            <c15:filteredBarSeries>
              <c15:ser>
                <c:idx val="8"/>
                <c:order val="10"/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Compil!$N$51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CAC-49F0-B2E2-5E2716EDEFB5}"/>
                  </c:ext>
                </c:extLst>
              </c15:ser>
            </c15:filteredBarSeries>
          </c:ext>
        </c:extLst>
      </c:barChart>
      <c:catAx>
        <c:axId val="2943392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324704"/>
        <c:crosses val="autoZero"/>
        <c:auto val="1"/>
        <c:lblAlgn val="ctr"/>
        <c:lblOffset val="100"/>
        <c:noMultiLvlLbl val="0"/>
      </c:catAx>
      <c:valAx>
        <c:axId val="381324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433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'%'!$G$2</c:f>
              <c:strCache>
                <c:ptCount val="1"/>
                <c:pt idx="0">
                  <c:v>% old EC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'%'!$C$3:$C$6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dipel</c:v>
                </c:pt>
                <c:pt idx="3">
                  <c:v>cristaux</c:v>
                </c:pt>
              </c:strCache>
            </c:strRef>
          </c:cat>
          <c:val>
            <c:numRef>
              <c:f>'%'!$G$3:$G$6</c:f>
              <c:numCache>
                <c:formatCode>General</c:formatCode>
                <c:ptCount val="4"/>
                <c:pt idx="0">
                  <c:v>99.686252217927489</c:v>
                </c:pt>
                <c:pt idx="1">
                  <c:v>83.566068001273266</c:v>
                </c:pt>
                <c:pt idx="2">
                  <c:v>73.988931833983244</c:v>
                </c:pt>
                <c:pt idx="3">
                  <c:v>77.516703838596442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A-4EAE-9180-F897E032C502}"/>
            </c:ext>
          </c:extLst>
        </c:ser>
        <c:ser>
          <c:idx val="1"/>
          <c:order val="1"/>
          <c:tx>
            <c:strRef>
              <c:f>'%'!$H$2</c:f>
              <c:strCache>
                <c:ptCount val="1"/>
                <c:pt idx="0">
                  <c:v>% new EC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'%'!$C$3:$C$6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dipel</c:v>
                </c:pt>
                <c:pt idx="3">
                  <c:v>cristaux</c:v>
                </c:pt>
              </c:strCache>
            </c:strRef>
          </c:cat>
          <c:val>
            <c:numRef>
              <c:f>'%'!$H$3:$H$6</c:f>
              <c:numCache>
                <c:formatCode>General</c:formatCode>
                <c:ptCount val="4"/>
                <c:pt idx="0">
                  <c:v>0.3137477820725279</c:v>
                </c:pt>
                <c:pt idx="1">
                  <c:v>16.433931998726738</c:v>
                </c:pt>
                <c:pt idx="2">
                  <c:v>26.011068166016756</c:v>
                </c:pt>
                <c:pt idx="3">
                  <c:v>22.483296161403555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A-4EAE-9180-F897E032C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732096"/>
        <c:axId val="297732512"/>
      </c:barChart>
      <c:catAx>
        <c:axId val="29773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732512"/>
        <c:crosses val="autoZero"/>
        <c:auto val="1"/>
        <c:lblAlgn val="ctr"/>
        <c:lblOffset val="100"/>
        <c:noMultiLvlLbl val="0"/>
      </c:catAx>
      <c:valAx>
        <c:axId val="29773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73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  <cx:data id="2">
      <cx:numDim type="val">
        <cx:f>_xlchart.v1.2</cx:f>
      </cx:numDim>
    </cx:data>
    <cx:data id="3">
      <cx:numDim type="val">
        <cx:f>_xlchart.v1.3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Total ECs</a:t>
            </a:r>
          </a:p>
        </cx:rich>
      </cx:tx>
    </cx:title>
    <cx:plotArea>
      <cx:plotAreaRegion>
        <cx:series layoutId="boxWhisker" uniqueId="{F8E8F1F3-05F5-4C21-8EEE-4F1976E6C4D5}" formatIdx="0">
          <cx:tx>
            <cx:txData>
              <cx:v>H2O</cx:v>
            </cx:txData>
          </cx:tx>
          <cx:spPr>
            <a:solidFill>
              <a:srgbClr val="00B0F0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1" outliers="1"/>
            <cx:statistics quartileMethod="inclusive"/>
          </cx:layoutPr>
        </cx:series>
        <cx:series layoutId="boxWhisker" uniqueId="{00000001-4BC4-4DED-851E-8A1175156CC4}" formatIdx="1">
          <cx:tx>
            <cx:txData>
              <cx:v>4D22</cx:v>
            </cx:txData>
          </cx:tx>
          <cx:spPr>
            <a:solidFill>
              <a:srgbClr val="92D050"/>
            </a:solidFill>
            <a:ln w="6350">
              <a:solidFill>
                <a:schemeClr val="tx1"/>
              </a:solidFill>
            </a:ln>
          </cx:spPr>
          <cx:dataId val="1"/>
          <cx:layoutPr>
            <cx:statistics quartileMethod="inclusive"/>
          </cx:layoutPr>
        </cx:series>
        <cx:series layoutId="boxWhisker" uniqueId="{00000003-4BC4-4DED-851E-8A1175156CC4}">
          <cx:tx>
            <cx:txData>
              <cx:v>SA11</cx:v>
            </cx:txData>
          </cx:tx>
          <cx:spPr>
            <a:solidFill>
              <a:srgbClr val="7030A0"/>
            </a:solidFill>
            <a:ln w="6350">
              <a:solidFill>
                <a:schemeClr val="tx1"/>
              </a:solidFill>
            </a:ln>
          </cx:spPr>
          <cx:dataId val="2"/>
          <cx:layoutPr>
            <cx:statistics quartileMethod="inclusive"/>
          </cx:layoutPr>
        </cx:series>
        <cx:series layoutId="boxWhisker" uniqueId="{00000004-4BC4-4DED-851E-8A1175156CC4}">
          <cx:tx>
            <cx:txData>
              <cx:v>cristaux</cx:v>
            </cx:txData>
          </cx:tx>
          <cx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chemeClr val="tx1"/>
              </a:solidFill>
            </a:ln>
          </cx:spPr>
          <cx:dataId val="3"/>
          <cx:layoutPr>
            <cx:statistics quartileMethod="in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320040</xdr:colOff>
      <xdr:row>68</xdr:row>
      <xdr:rowOff>133350</xdr:rowOff>
    </xdr:from>
    <xdr:to>
      <xdr:col>7</xdr:col>
      <xdr:colOff>137160</xdr:colOff>
      <xdr:row>83</xdr:row>
      <xdr:rowOff>133350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7</xdr:col>
      <xdr:colOff>746760</xdr:colOff>
      <xdr:row>68</xdr:row>
      <xdr:rowOff>140970</xdr:rowOff>
    </xdr:from>
    <xdr:to>
      <xdr:col>14</xdr:col>
      <xdr:colOff>563880</xdr:colOff>
      <xdr:row>83</xdr:row>
      <xdr:rowOff>140970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464820</xdr:colOff>
      <xdr:row>10</xdr:row>
      <xdr:rowOff>148590</xdr:rowOff>
    </xdr:from>
    <xdr:to>
      <xdr:col>10</xdr:col>
      <xdr:colOff>281940</xdr:colOff>
      <xdr:row>25</xdr:row>
      <xdr:rowOff>148590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opLeftCell="A64" workbookViewId="0">
      <selection activeCell="G2" sqref="G2:G74"/>
    </sheetView>
  </sheetViews>
  <sheetFormatPr baseColWidth="10" defaultColWidth="8.88671875" defaultRowHeight="14.4" x14ac:dyDescent="0.3"/>
  <cols>
    <col min="12" max="12" width="9.44140625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  <c r="J1" s="1" t="s">
        <v>5</v>
      </c>
      <c r="K1" s="1"/>
      <c r="L1" s="1"/>
    </row>
    <row r="2" spans="1:12" x14ac:dyDescent="0.3">
      <c r="A2">
        <v>1</v>
      </c>
      <c r="B2">
        <v>33123.078000000001</v>
      </c>
      <c r="C2" t="s">
        <v>6</v>
      </c>
      <c r="D2">
        <v>0</v>
      </c>
      <c r="E2" s="3">
        <f t="shared" ref="E2:E35" si="0">20000*D2/B2</f>
        <v>0</v>
      </c>
      <c r="F2">
        <v>112</v>
      </c>
      <c r="G2" s="3">
        <f t="shared" ref="G2:G35" si="1">20000*F2/B2</f>
        <v>67.626565381393604</v>
      </c>
    </row>
    <row r="3" spans="1:12" x14ac:dyDescent="0.3">
      <c r="A3">
        <v>2</v>
      </c>
      <c r="B3">
        <v>27555.338</v>
      </c>
      <c r="C3" t="s">
        <v>7</v>
      </c>
      <c r="D3">
        <v>0</v>
      </c>
      <c r="E3" s="3">
        <f t="shared" si="0"/>
        <v>0</v>
      </c>
      <c r="F3">
        <v>77</v>
      </c>
      <c r="G3" s="3">
        <f t="shared" si="1"/>
        <v>55.887538015320295</v>
      </c>
    </row>
    <row r="4" spans="1:12" x14ac:dyDescent="0.3">
      <c r="A4">
        <v>3</v>
      </c>
      <c r="B4">
        <v>28463.286</v>
      </c>
      <c r="C4" t="s">
        <v>8</v>
      </c>
      <c r="D4">
        <v>0</v>
      </c>
      <c r="E4" s="3">
        <f t="shared" si="0"/>
        <v>0</v>
      </c>
      <c r="F4">
        <v>100</v>
      </c>
      <c r="G4" s="3">
        <f t="shared" si="1"/>
        <v>70.265955940575523</v>
      </c>
    </row>
    <row r="5" spans="1:12" x14ac:dyDescent="0.3">
      <c r="A5">
        <v>4</v>
      </c>
      <c r="B5">
        <v>39377.338000000003</v>
      </c>
      <c r="C5" t="s">
        <v>9</v>
      </c>
      <c r="D5">
        <v>0</v>
      </c>
      <c r="E5" s="3">
        <f t="shared" si="0"/>
        <v>0</v>
      </c>
      <c r="F5">
        <v>118</v>
      </c>
      <c r="G5" s="3">
        <f t="shared" si="1"/>
        <v>59.932949251165731</v>
      </c>
    </row>
    <row r="6" spans="1:12" x14ac:dyDescent="0.3">
      <c r="A6">
        <v>5</v>
      </c>
      <c r="B6">
        <v>39893.521000000001</v>
      </c>
      <c r="C6" t="s">
        <v>10</v>
      </c>
      <c r="D6">
        <v>0</v>
      </c>
      <c r="E6" s="3">
        <f t="shared" si="0"/>
        <v>0</v>
      </c>
      <c r="F6">
        <v>99</v>
      </c>
      <c r="G6" s="3">
        <f t="shared" si="1"/>
        <v>49.632119461202734</v>
      </c>
    </row>
    <row r="7" spans="1:12" x14ac:dyDescent="0.3">
      <c r="A7">
        <v>6</v>
      </c>
      <c r="B7">
        <v>36330.786999999997</v>
      </c>
      <c r="C7" t="s">
        <v>11</v>
      </c>
      <c r="D7">
        <v>0</v>
      </c>
      <c r="E7" s="3">
        <f t="shared" si="0"/>
        <v>0</v>
      </c>
      <c r="F7">
        <v>113</v>
      </c>
      <c r="G7" s="3">
        <f t="shared" si="1"/>
        <v>62.206194432286871</v>
      </c>
    </row>
    <row r="8" spans="1:12" x14ac:dyDescent="0.3">
      <c r="A8">
        <v>7</v>
      </c>
      <c r="B8">
        <v>29420.560000000001</v>
      </c>
      <c r="C8" t="s">
        <v>12</v>
      </c>
      <c r="D8">
        <v>2</v>
      </c>
      <c r="E8" s="3">
        <f t="shared" si="0"/>
        <v>1.3595934271815355</v>
      </c>
      <c r="F8">
        <v>106</v>
      </c>
      <c r="G8" s="3">
        <f t="shared" si="1"/>
        <v>72.058451640621385</v>
      </c>
    </row>
    <row r="9" spans="1:12" x14ac:dyDescent="0.3">
      <c r="A9">
        <v>8</v>
      </c>
      <c r="B9">
        <v>35559.165000000001</v>
      </c>
      <c r="C9" t="s">
        <v>13</v>
      </c>
      <c r="D9">
        <v>0</v>
      </c>
      <c r="E9" s="3">
        <f t="shared" si="0"/>
        <v>0</v>
      </c>
      <c r="F9">
        <v>121</v>
      </c>
      <c r="G9" s="3">
        <f t="shared" si="1"/>
        <v>68.055591294115032</v>
      </c>
    </row>
    <row r="10" spans="1:12" x14ac:dyDescent="0.3">
      <c r="A10">
        <v>9</v>
      </c>
      <c r="B10">
        <v>36210.425999999999</v>
      </c>
      <c r="C10" t="s">
        <v>14</v>
      </c>
      <c r="D10">
        <v>0</v>
      </c>
      <c r="E10" s="3">
        <f t="shared" si="0"/>
        <v>0</v>
      </c>
      <c r="F10">
        <v>128</v>
      </c>
      <c r="G10" s="3">
        <f t="shared" si="1"/>
        <v>70.697870276367368</v>
      </c>
    </row>
    <row r="11" spans="1:12" x14ac:dyDescent="0.3">
      <c r="A11">
        <v>10</v>
      </c>
      <c r="B11">
        <v>29441.334999999999</v>
      </c>
      <c r="C11" t="s">
        <v>15</v>
      </c>
      <c r="D11">
        <v>0</v>
      </c>
      <c r="E11" s="3">
        <f t="shared" si="0"/>
        <v>0</v>
      </c>
      <c r="F11">
        <v>114</v>
      </c>
      <c r="G11" s="3">
        <f t="shared" si="1"/>
        <v>77.442140446416573</v>
      </c>
    </row>
    <row r="12" spans="1:12" x14ac:dyDescent="0.3">
      <c r="A12">
        <v>11</v>
      </c>
      <c r="B12">
        <v>25612.319</v>
      </c>
      <c r="C12" t="s">
        <v>16</v>
      </c>
      <c r="D12">
        <v>0</v>
      </c>
      <c r="E12" s="3">
        <f t="shared" si="0"/>
        <v>0</v>
      </c>
      <c r="F12">
        <v>123</v>
      </c>
      <c r="G12" s="3">
        <f t="shared" si="1"/>
        <v>96.047530877621824</v>
      </c>
    </row>
    <row r="13" spans="1:12" x14ac:dyDescent="0.3">
      <c r="A13">
        <v>12</v>
      </c>
      <c r="B13">
        <v>20423.161</v>
      </c>
      <c r="C13" t="s">
        <v>17</v>
      </c>
      <c r="D13">
        <v>0</v>
      </c>
      <c r="E13" s="3">
        <f t="shared" si="0"/>
        <v>0</v>
      </c>
      <c r="F13">
        <v>97</v>
      </c>
      <c r="G13" s="3">
        <f t="shared" si="1"/>
        <v>94.990192752238499</v>
      </c>
    </row>
    <row r="14" spans="1:12" x14ac:dyDescent="0.3">
      <c r="A14">
        <v>13</v>
      </c>
      <c r="B14">
        <v>32101.321</v>
      </c>
      <c r="C14" t="s">
        <v>18</v>
      </c>
      <c r="D14">
        <v>0</v>
      </c>
      <c r="E14" s="3">
        <f t="shared" si="0"/>
        <v>0</v>
      </c>
      <c r="F14">
        <v>96</v>
      </c>
      <c r="G14" s="3">
        <f t="shared" si="1"/>
        <v>59.810622746646473</v>
      </c>
    </row>
    <row r="15" spans="1:12" x14ac:dyDescent="0.3">
      <c r="A15">
        <v>14</v>
      </c>
      <c r="B15">
        <v>32716.44</v>
      </c>
      <c r="C15" t="s">
        <v>19</v>
      </c>
      <c r="D15">
        <v>0</v>
      </c>
      <c r="E15" s="3">
        <f t="shared" si="0"/>
        <v>0</v>
      </c>
      <c r="F15">
        <v>100</v>
      </c>
      <c r="G15" s="3">
        <f t="shared" si="1"/>
        <v>61.131345586500245</v>
      </c>
    </row>
    <row r="16" spans="1:12" x14ac:dyDescent="0.3">
      <c r="A16">
        <v>15</v>
      </c>
      <c r="B16">
        <v>32462.535</v>
      </c>
      <c r="C16" t="s">
        <v>20</v>
      </c>
      <c r="D16">
        <v>0</v>
      </c>
      <c r="E16" s="3">
        <f t="shared" si="0"/>
        <v>0</v>
      </c>
      <c r="F16">
        <v>99</v>
      </c>
      <c r="G16" s="3">
        <f t="shared" si="1"/>
        <v>60.993388224302258</v>
      </c>
    </row>
    <row r="17" spans="1:16" x14ac:dyDescent="0.3">
      <c r="A17">
        <v>16</v>
      </c>
      <c r="B17">
        <v>26711</v>
      </c>
      <c r="C17" t="s">
        <v>22</v>
      </c>
      <c r="D17">
        <v>2</v>
      </c>
      <c r="E17" s="3">
        <f t="shared" si="0"/>
        <v>1.4975103889783234</v>
      </c>
      <c r="F17">
        <v>58</v>
      </c>
      <c r="G17" s="3">
        <f t="shared" si="1"/>
        <v>43.427801280371384</v>
      </c>
    </row>
    <row r="18" spans="1:16" x14ac:dyDescent="0.3">
      <c r="E18" s="3"/>
      <c r="G18" s="3"/>
    </row>
    <row r="19" spans="1:16" x14ac:dyDescent="0.3">
      <c r="E19" s="3"/>
      <c r="G19" s="3"/>
    </row>
    <row r="20" spans="1:16" x14ac:dyDescent="0.3">
      <c r="E20" s="3"/>
      <c r="G20" s="3"/>
    </row>
    <row r="21" spans="1:16" x14ac:dyDescent="0.3">
      <c r="E21" s="3"/>
      <c r="G21" s="3"/>
    </row>
    <row r="22" spans="1:16" x14ac:dyDescent="0.3">
      <c r="A22">
        <v>21</v>
      </c>
      <c r="B22">
        <v>32622.547999999999</v>
      </c>
      <c r="C22" t="s">
        <v>23</v>
      </c>
      <c r="D22">
        <v>0</v>
      </c>
      <c r="E22" s="3">
        <f t="shared" si="0"/>
        <v>0</v>
      </c>
      <c r="F22">
        <v>90</v>
      </c>
      <c r="G22" s="3">
        <f t="shared" si="1"/>
        <v>55.176560702738492</v>
      </c>
    </row>
    <row r="23" spans="1:16" x14ac:dyDescent="0.3">
      <c r="A23">
        <v>22</v>
      </c>
      <c r="B23">
        <v>29904.345000000001</v>
      </c>
      <c r="C23" t="s">
        <v>24</v>
      </c>
      <c r="D23">
        <v>0</v>
      </c>
      <c r="E23" s="3">
        <f t="shared" si="0"/>
        <v>0</v>
      </c>
      <c r="F23">
        <v>78</v>
      </c>
      <c r="G23" s="3">
        <f t="shared" si="1"/>
        <v>52.166332350700209</v>
      </c>
    </row>
    <row r="24" spans="1:16" x14ac:dyDescent="0.3">
      <c r="A24">
        <v>23</v>
      </c>
      <c r="B24">
        <v>34832.629000000001</v>
      </c>
      <c r="C24" t="s">
        <v>25</v>
      </c>
      <c r="D24">
        <v>0</v>
      </c>
      <c r="E24" s="3">
        <f t="shared" si="0"/>
        <v>0</v>
      </c>
      <c r="F24">
        <v>90</v>
      </c>
      <c r="G24" s="3">
        <f t="shared" si="1"/>
        <v>51.675686035642038</v>
      </c>
    </row>
    <row r="25" spans="1:16" x14ac:dyDescent="0.3">
      <c r="A25">
        <v>24</v>
      </c>
      <c r="B25">
        <v>34162.231</v>
      </c>
      <c r="C25" t="s">
        <v>26</v>
      </c>
      <c r="D25">
        <v>0</v>
      </c>
      <c r="E25" s="3">
        <f t="shared" si="0"/>
        <v>0</v>
      </c>
      <c r="F25">
        <v>111</v>
      </c>
      <c r="G25" s="3">
        <f t="shared" si="1"/>
        <v>64.984046270280189</v>
      </c>
      <c r="P25" t="e">
        <f>#REF!</f>
        <v>#REF!</v>
      </c>
    </row>
    <row r="26" spans="1:16" x14ac:dyDescent="0.3">
      <c r="A26">
        <v>25</v>
      </c>
      <c r="B26">
        <v>20203.187999999998</v>
      </c>
      <c r="C26" t="s">
        <v>27</v>
      </c>
      <c r="D26">
        <v>0</v>
      </c>
      <c r="E26" s="3">
        <f t="shared" si="0"/>
        <v>0</v>
      </c>
      <c r="F26">
        <v>93</v>
      </c>
      <c r="G26" s="3">
        <f t="shared" si="1"/>
        <v>92.064678109217226</v>
      </c>
      <c r="P26" t="e">
        <f>#REF!</f>
        <v>#REF!</v>
      </c>
    </row>
    <row r="27" spans="1:16" x14ac:dyDescent="0.3">
      <c r="A27">
        <v>26</v>
      </c>
      <c r="B27">
        <v>23264.534</v>
      </c>
      <c r="C27" t="s">
        <v>28</v>
      </c>
      <c r="D27">
        <v>0</v>
      </c>
      <c r="E27" s="3">
        <f t="shared" si="0"/>
        <v>0</v>
      </c>
      <c r="F27">
        <v>105</v>
      </c>
      <c r="G27" s="3">
        <f t="shared" si="1"/>
        <v>90.266153622505399</v>
      </c>
    </row>
    <row r="28" spans="1:16" x14ac:dyDescent="0.3">
      <c r="A28">
        <v>27</v>
      </c>
      <c r="B28">
        <v>27038.427</v>
      </c>
      <c r="C28" t="s">
        <v>29</v>
      </c>
      <c r="D28">
        <v>0</v>
      </c>
      <c r="E28" s="3">
        <f t="shared" si="0"/>
        <v>0</v>
      </c>
      <c r="F28">
        <v>123</v>
      </c>
      <c r="G28" s="3">
        <f t="shared" si="1"/>
        <v>90.981624041960728</v>
      </c>
      <c r="P28">
        <f>$G$75</f>
        <v>77.742080470257179</v>
      </c>
    </row>
    <row r="29" spans="1:16" x14ac:dyDescent="0.3">
      <c r="A29">
        <v>28</v>
      </c>
      <c r="B29">
        <v>29027.962</v>
      </c>
      <c r="C29" t="s">
        <v>30</v>
      </c>
      <c r="D29">
        <v>0</v>
      </c>
      <c r="E29" s="3">
        <f t="shared" si="0"/>
        <v>0</v>
      </c>
      <c r="F29">
        <v>120</v>
      </c>
      <c r="G29" s="3">
        <f t="shared" si="1"/>
        <v>82.678901122993068</v>
      </c>
      <c r="P29" s="1" t="e">
        <f>AVERAGE(P25:P28)</f>
        <v>#REF!</v>
      </c>
    </row>
    <row r="30" spans="1:16" x14ac:dyDescent="0.3">
      <c r="A30">
        <v>29</v>
      </c>
      <c r="B30">
        <v>31817.592000000001</v>
      </c>
      <c r="C30" t="s">
        <v>31</v>
      </c>
      <c r="D30">
        <v>0</v>
      </c>
      <c r="E30" s="3">
        <f t="shared" si="0"/>
        <v>0</v>
      </c>
      <c r="F30">
        <v>116</v>
      </c>
      <c r="G30" s="3">
        <f t="shared" si="1"/>
        <v>72.915637361872015</v>
      </c>
    </row>
    <row r="31" spans="1:16" x14ac:dyDescent="0.3">
      <c r="A31">
        <v>30</v>
      </c>
      <c r="B31">
        <v>31684.074000000001</v>
      </c>
      <c r="C31" t="s">
        <v>32</v>
      </c>
      <c r="D31">
        <v>2</v>
      </c>
      <c r="E31" s="3">
        <f t="shared" si="0"/>
        <v>1.2624639116800447</v>
      </c>
      <c r="F31">
        <v>107</v>
      </c>
      <c r="G31" s="3">
        <f t="shared" si="1"/>
        <v>67.541819274882386</v>
      </c>
    </row>
    <row r="32" spans="1:16" x14ac:dyDescent="0.3">
      <c r="A32">
        <v>31</v>
      </c>
      <c r="B32">
        <v>29738</v>
      </c>
      <c r="C32" t="s">
        <v>33</v>
      </c>
      <c r="D32">
        <v>2</v>
      </c>
      <c r="E32" s="3">
        <f t="shared" si="0"/>
        <v>1.345080368552021</v>
      </c>
      <c r="F32">
        <v>106</v>
      </c>
      <c r="G32" s="3">
        <f t="shared" si="1"/>
        <v>71.289259533257109</v>
      </c>
    </row>
    <row r="33" spans="1:10" x14ac:dyDescent="0.3">
      <c r="A33">
        <v>32</v>
      </c>
      <c r="B33">
        <v>30221.772000000001</v>
      </c>
      <c r="C33" t="s">
        <v>34</v>
      </c>
      <c r="D33">
        <v>0</v>
      </c>
      <c r="E33" s="3">
        <f t="shared" si="0"/>
        <v>0</v>
      </c>
      <c r="F33">
        <v>107</v>
      </c>
      <c r="G33" s="3">
        <f t="shared" si="1"/>
        <v>70.809878388335406</v>
      </c>
    </row>
    <row r="34" spans="1:10" x14ac:dyDescent="0.3">
      <c r="A34">
        <v>33</v>
      </c>
      <c r="B34">
        <v>29715.236000000001</v>
      </c>
      <c r="C34" t="s">
        <v>35</v>
      </c>
      <c r="D34">
        <v>0</v>
      </c>
      <c r="E34" s="3">
        <f t="shared" si="0"/>
        <v>0</v>
      </c>
      <c r="F34">
        <v>102</v>
      </c>
      <c r="G34" s="3">
        <f t="shared" si="1"/>
        <v>68.651650621250326</v>
      </c>
    </row>
    <row r="35" spans="1:10" x14ac:dyDescent="0.3">
      <c r="A35">
        <v>34</v>
      </c>
      <c r="B35">
        <v>29147.673999999999</v>
      </c>
      <c r="C35" t="s">
        <v>36</v>
      </c>
      <c r="D35">
        <v>0</v>
      </c>
      <c r="E35" s="3">
        <f t="shared" si="0"/>
        <v>0</v>
      </c>
      <c r="F35">
        <v>105</v>
      </c>
      <c r="G35" s="3">
        <f t="shared" si="1"/>
        <v>72.046915304459631</v>
      </c>
    </row>
    <row r="36" spans="1:10" x14ac:dyDescent="0.3">
      <c r="A36">
        <v>1</v>
      </c>
      <c r="B36">
        <v>20203.578000000001</v>
      </c>
      <c r="C36" t="s">
        <v>39</v>
      </c>
      <c r="D36">
        <v>0</v>
      </c>
      <c r="E36" s="2">
        <f>20000*D36/B36</f>
        <v>0</v>
      </c>
      <c r="F36">
        <v>83</v>
      </c>
      <c r="G36" s="2">
        <f t="shared" ref="G36:G53" si="2">20000*F36/B36</f>
        <v>82.163664277683878</v>
      </c>
      <c r="J36" s="1" t="s">
        <v>38</v>
      </c>
    </row>
    <row r="37" spans="1:10" x14ac:dyDescent="0.3">
      <c r="A37">
        <v>2</v>
      </c>
      <c r="B37">
        <v>21417.487000000001</v>
      </c>
      <c r="C37" t="s">
        <v>40</v>
      </c>
      <c r="D37">
        <v>0</v>
      </c>
      <c r="E37" s="2">
        <f t="shared" ref="E37:E53" si="3">20000*D37/B37</f>
        <v>0</v>
      </c>
      <c r="F37">
        <v>81</v>
      </c>
      <c r="G37" s="2">
        <f t="shared" si="2"/>
        <v>75.639126102889662</v>
      </c>
    </row>
    <row r="38" spans="1:10" x14ac:dyDescent="0.3">
      <c r="A38">
        <v>3</v>
      </c>
      <c r="B38">
        <v>23354.316999999999</v>
      </c>
      <c r="C38" t="s">
        <v>41</v>
      </c>
      <c r="D38">
        <v>0</v>
      </c>
      <c r="E38" s="2">
        <f t="shared" si="3"/>
        <v>0</v>
      </c>
      <c r="F38">
        <v>74</v>
      </c>
      <c r="G38" s="2">
        <f t="shared" si="2"/>
        <v>63.37158136544948</v>
      </c>
    </row>
    <row r="39" spans="1:10" x14ac:dyDescent="0.3">
      <c r="A39">
        <v>4</v>
      </c>
      <c r="B39">
        <v>25934.712</v>
      </c>
      <c r="C39" t="s">
        <v>42</v>
      </c>
      <c r="D39">
        <v>0</v>
      </c>
      <c r="E39" s="2">
        <f t="shared" si="3"/>
        <v>0</v>
      </c>
      <c r="F39">
        <v>88</v>
      </c>
      <c r="G39" s="2">
        <f t="shared" si="2"/>
        <v>67.862716192876945</v>
      </c>
    </row>
    <row r="40" spans="1:10" x14ac:dyDescent="0.3">
      <c r="E40" s="2"/>
      <c r="G40" s="2"/>
    </row>
    <row r="41" spans="1:10" x14ac:dyDescent="0.3">
      <c r="E41" s="2"/>
      <c r="G41" s="2"/>
    </row>
    <row r="42" spans="1:10" x14ac:dyDescent="0.3">
      <c r="A42">
        <v>7</v>
      </c>
      <c r="B42">
        <v>28740</v>
      </c>
      <c r="C42" t="s">
        <v>180</v>
      </c>
      <c r="D42">
        <v>1</v>
      </c>
      <c r="E42" s="2">
        <f t="shared" si="3"/>
        <v>0.6958942240779401</v>
      </c>
      <c r="F42">
        <v>177</v>
      </c>
      <c r="G42" s="2">
        <f t="shared" si="2"/>
        <v>123.17327766179541</v>
      </c>
    </row>
    <row r="43" spans="1:10" x14ac:dyDescent="0.3">
      <c r="A43">
        <v>8</v>
      </c>
      <c r="B43">
        <v>32313.13</v>
      </c>
      <c r="C43" t="s">
        <v>46</v>
      </c>
      <c r="D43">
        <v>0</v>
      </c>
      <c r="E43" s="2">
        <f t="shared" si="3"/>
        <v>0</v>
      </c>
      <c r="F43">
        <v>98</v>
      </c>
      <c r="G43" s="2">
        <f t="shared" si="2"/>
        <v>60.656457607170829</v>
      </c>
    </row>
    <row r="44" spans="1:10" x14ac:dyDescent="0.3">
      <c r="A44">
        <v>9</v>
      </c>
      <c r="B44">
        <v>29192.552</v>
      </c>
      <c r="C44" t="s">
        <v>47</v>
      </c>
      <c r="D44">
        <v>0</v>
      </c>
      <c r="E44" s="2">
        <f t="shared" si="3"/>
        <v>0</v>
      </c>
      <c r="F44">
        <v>105</v>
      </c>
      <c r="G44" s="2">
        <f t="shared" si="2"/>
        <v>71.936156866313027</v>
      </c>
    </row>
    <row r="45" spans="1:10" x14ac:dyDescent="0.3">
      <c r="A45">
        <v>10</v>
      </c>
      <c r="B45">
        <v>25966.720000000001</v>
      </c>
      <c r="C45" t="s">
        <v>48</v>
      </c>
      <c r="D45">
        <v>0</v>
      </c>
      <c r="E45" s="2">
        <f t="shared" si="3"/>
        <v>0</v>
      </c>
      <c r="F45">
        <v>101</v>
      </c>
      <c r="G45" s="2">
        <f t="shared" si="2"/>
        <v>77.791881300372168</v>
      </c>
    </row>
    <row r="46" spans="1:10" x14ac:dyDescent="0.3">
      <c r="A46">
        <v>11</v>
      </c>
      <c r="B46">
        <v>26749.575000000001</v>
      </c>
      <c r="C46" t="s">
        <v>49</v>
      </c>
      <c r="D46">
        <v>0</v>
      </c>
      <c r="E46" s="2">
        <f t="shared" si="3"/>
        <v>0</v>
      </c>
      <c r="F46">
        <v>99</v>
      </c>
      <c r="G46" s="2">
        <f t="shared" si="2"/>
        <v>74.019867605373165</v>
      </c>
    </row>
    <row r="47" spans="1:10" x14ac:dyDescent="0.3">
      <c r="A47">
        <v>12</v>
      </c>
      <c r="B47">
        <v>27374.393</v>
      </c>
      <c r="C47" t="s">
        <v>50</v>
      </c>
      <c r="D47">
        <v>0</v>
      </c>
      <c r="E47" s="2">
        <f t="shared" si="3"/>
        <v>0</v>
      </c>
      <c r="F47">
        <v>106</v>
      </c>
      <c r="G47" s="2">
        <f t="shared" si="2"/>
        <v>77.444639594382963</v>
      </c>
    </row>
    <row r="48" spans="1:10" x14ac:dyDescent="0.3">
      <c r="A48">
        <v>13</v>
      </c>
      <c r="B48">
        <v>24523.556</v>
      </c>
      <c r="C48" t="s">
        <v>51</v>
      </c>
      <c r="D48">
        <v>0</v>
      </c>
      <c r="E48" s="2">
        <f t="shared" si="3"/>
        <v>0</v>
      </c>
      <c r="F48">
        <v>91</v>
      </c>
      <c r="G48" s="2">
        <f t="shared" si="2"/>
        <v>74.214359450970321</v>
      </c>
    </row>
    <row r="49" spans="1:10" x14ac:dyDescent="0.3">
      <c r="A49">
        <v>14</v>
      </c>
      <c r="B49">
        <v>21102.556</v>
      </c>
      <c r="C49" t="s">
        <v>52</v>
      </c>
      <c r="D49">
        <v>0</v>
      </c>
      <c r="E49" s="2">
        <f t="shared" si="3"/>
        <v>0</v>
      </c>
      <c r="F49">
        <v>89</v>
      </c>
      <c r="G49" s="2">
        <f t="shared" si="2"/>
        <v>84.349971633767964</v>
      </c>
    </row>
    <row r="50" spans="1:10" x14ac:dyDescent="0.3">
      <c r="A50">
        <v>15</v>
      </c>
      <c r="B50">
        <v>24171.989000000001</v>
      </c>
      <c r="C50" t="s">
        <v>53</v>
      </c>
      <c r="D50">
        <v>0</v>
      </c>
      <c r="E50" s="2">
        <f t="shared" si="3"/>
        <v>0</v>
      </c>
      <c r="F50">
        <v>103</v>
      </c>
      <c r="G50" s="2">
        <f t="shared" si="2"/>
        <v>85.222610352834423</v>
      </c>
    </row>
    <row r="51" spans="1:10" x14ac:dyDescent="0.3">
      <c r="A51">
        <v>16</v>
      </c>
      <c r="B51">
        <v>22015.159</v>
      </c>
      <c r="C51" t="s">
        <v>54</v>
      </c>
      <c r="D51">
        <v>0</v>
      </c>
      <c r="E51" s="2">
        <f t="shared" si="3"/>
        <v>0</v>
      </c>
      <c r="F51">
        <v>135</v>
      </c>
      <c r="G51" s="2">
        <f t="shared" si="2"/>
        <v>122.64276628663005</v>
      </c>
    </row>
    <row r="52" spans="1:10" x14ac:dyDescent="0.3">
      <c r="A52">
        <v>17</v>
      </c>
      <c r="B52">
        <v>26118.205999999998</v>
      </c>
      <c r="C52" t="s">
        <v>55</v>
      </c>
      <c r="D52">
        <v>0</v>
      </c>
      <c r="E52" s="2">
        <f t="shared" si="3"/>
        <v>0</v>
      </c>
      <c r="F52">
        <v>140</v>
      </c>
      <c r="G52" s="2">
        <f t="shared" si="2"/>
        <v>107.20491292548961</v>
      </c>
    </row>
    <row r="53" spans="1:10" x14ac:dyDescent="0.3">
      <c r="A53">
        <v>18</v>
      </c>
      <c r="B53">
        <v>27061.333999999999</v>
      </c>
      <c r="C53" t="s">
        <v>56</v>
      </c>
      <c r="D53">
        <v>6</v>
      </c>
      <c r="E53" s="2">
        <f t="shared" si="3"/>
        <v>4.4343711954480884</v>
      </c>
      <c r="F53">
        <v>116</v>
      </c>
      <c r="G53" s="2">
        <f t="shared" si="2"/>
        <v>85.731176445329709</v>
      </c>
    </row>
    <row r="54" spans="1:10" x14ac:dyDescent="0.3">
      <c r="A54">
        <v>1</v>
      </c>
      <c r="B54">
        <v>26676.251</v>
      </c>
      <c r="C54" t="s">
        <v>58</v>
      </c>
      <c r="D54">
        <v>1</v>
      </c>
      <c r="E54" s="4">
        <f t="shared" ref="E54:E66" si="4">20000*D54/B54</f>
        <v>0.7497305374732004</v>
      </c>
      <c r="F54">
        <v>107</v>
      </c>
      <c r="G54" s="4">
        <f t="shared" ref="G54:G66" si="5">20000*F54/B54</f>
        <v>80.221167509632437</v>
      </c>
      <c r="J54" s="1" t="s">
        <v>57</v>
      </c>
    </row>
    <row r="55" spans="1:10" x14ac:dyDescent="0.3">
      <c r="A55">
        <v>2</v>
      </c>
      <c r="B55">
        <v>29274.352999999999</v>
      </c>
      <c r="C55" t="s">
        <v>59</v>
      </c>
      <c r="D55">
        <v>1</v>
      </c>
      <c r="E55" s="4">
        <f t="shared" si="4"/>
        <v>0.68319187105518608</v>
      </c>
      <c r="F55">
        <v>126</v>
      </c>
      <c r="G55" s="4">
        <f t="shared" si="5"/>
        <v>86.082175752953447</v>
      </c>
    </row>
    <row r="56" spans="1:10" x14ac:dyDescent="0.3">
      <c r="A56">
        <v>3</v>
      </c>
      <c r="B56">
        <v>27743.901000000002</v>
      </c>
      <c r="C56" t="s">
        <v>60</v>
      </c>
      <c r="D56">
        <v>0</v>
      </c>
      <c r="E56" s="4">
        <f t="shared" si="4"/>
        <v>0</v>
      </c>
      <c r="F56">
        <v>129</v>
      </c>
      <c r="G56" s="4">
        <f t="shared" si="5"/>
        <v>92.993411416801109</v>
      </c>
    </row>
    <row r="57" spans="1:10" x14ac:dyDescent="0.3">
      <c r="A57">
        <v>4</v>
      </c>
      <c r="B57">
        <v>22323.641</v>
      </c>
      <c r="C57" t="s">
        <v>61</v>
      </c>
      <c r="D57">
        <v>5</v>
      </c>
      <c r="E57" s="4">
        <f t="shared" si="4"/>
        <v>4.4795560007437851</v>
      </c>
      <c r="F57">
        <v>122</v>
      </c>
      <c r="G57" s="4">
        <f t="shared" si="5"/>
        <v>109.30116641814837</v>
      </c>
    </row>
    <row r="58" spans="1:10" x14ac:dyDescent="0.3">
      <c r="E58" s="4"/>
      <c r="G58" s="4"/>
    </row>
    <row r="59" spans="1:10" x14ac:dyDescent="0.3">
      <c r="A59">
        <v>6</v>
      </c>
      <c r="B59">
        <v>23229.146000000001</v>
      </c>
      <c r="C59" t="s">
        <v>62</v>
      </c>
      <c r="D59">
        <v>0</v>
      </c>
      <c r="E59" s="4">
        <f t="shared" si="4"/>
        <v>0</v>
      </c>
      <c r="F59">
        <v>142</v>
      </c>
      <c r="G59" s="4">
        <f t="shared" si="5"/>
        <v>122.26019845929764</v>
      </c>
    </row>
    <row r="60" spans="1:10" x14ac:dyDescent="0.3">
      <c r="A60">
        <v>7</v>
      </c>
      <c r="B60">
        <v>23276.442999999999</v>
      </c>
      <c r="C60" t="s">
        <v>63</v>
      </c>
      <c r="D60">
        <v>0</v>
      </c>
      <c r="E60" s="4">
        <f t="shared" si="4"/>
        <v>0</v>
      </c>
      <c r="F60">
        <v>153</v>
      </c>
      <c r="G60" s="4">
        <f t="shared" si="5"/>
        <v>131.46338553532428</v>
      </c>
    </row>
    <row r="61" spans="1:10" x14ac:dyDescent="0.3">
      <c r="A61">
        <v>8</v>
      </c>
      <c r="B61">
        <v>28707.206999999999</v>
      </c>
      <c r="C61" t="s">
        <v>64</v>
      </c>
      <c r="D61">
        <v>0</v>
      </c>
      <c r="E61" s="4">
        <f t="shared" si="4"/>
        <v>0</v>
      </c>
      <c r="F61">
        <v>163</v>
      </c>
      <c r="G61" s="4">
        <f t="shared" si="5"/>
        <v>113.56033347305436</v>
      </c>
    </row>
    <row r="62" spans="1:10" x14ac:dyDescent="0.3">
      <c r="A62">
        <v>9</v>
      </c>
      <c r="B62">
        <v>29060.23</v>
      </c>
      <c r="C62" t="s">
        <v>65</v>
      </c>
      <c r="D62">
        <v>0</v>
      </c>
      <c r="E62" s="4">
        <f t="shared" si="4"/>
        <v>0</v>
      </c>
      <c r="F62">
        <v>151</v>
      </c>
      <c r="G62" s="4">
        <f t="shared" si="5"/>
        <v>103.92209559249875</v>
      </c>
    </row>
    <row r="63" spans="1:10" x14ac:dyDescent="0.3">
      <c r="A63">
        <v>10</v>
      </c>
      <c r="B63">
        <v>32085.46</v>
      </c>
      <c r="C63" t="s">
        <v>66</v>
      </c>
      <c r="D63">
        <v>0</v>
      </c>
      <c r="E63" s="4">
        <f t="shared" si="4"/>
        <v>0</v>
      </c>
      <c r="F63">
        <v>87</v>
      </c>
      <c r="G63" s="4">
        <f t="shared" si="5"/>
        <v>54.230171548109332</v>
      </c>
    </row>
    <row r="64" spans="1:10" x14ac:dyDescent="0.3">
      <c r="E64" s="4"/>
      <c r="G64" s="4"/>
    </row>
    <row r="65" spans="1:10" x14ac:dyDescent="0.3">
      <c r="A65">
        <v>12</v>
      </c>
      <c r="B65">
        <v>35366.675000000003</v>
      </c>
      <c r="C65" t="s">
        <v>67</v>
      </c>
      <c r="D65">
        <v>0</v>
      </c>
      <c r="E65" s="4">
        <f t="shared" si="4"/>
        <v>0</v>
      </c>
      <c r="F65">
        <v>125</v>
      </c>
      <c r="G65" s="4">
        <f t="shared" si="5"/>
        <v>70.6880135042381</v>
      </c>
    </row>
    <row r="66" spans="1:10" x14ac:dyDescent="0.3">
      <c r="A66">
        <v>13</v>
      </c>
      <c r="B66">
        <v>33637.258999999998</v>
      </c>
      <c r="C66" t="s">
        <v>68</v>
      </c>
      <c r="D66">
        <v>0</v>
      </c>
      <c r="E66" s="4">
        <f t="shared" si="4"/>
        <v>0</v>
      </c>
      <c r="F66">
        <v>134</v>
      </c>
      <c r="G66" s="4">
        <f t="shared" si="5"/>
        <v>79.673554851779102</v>
      </c>
    </row>
    <row r="67" spans="1:10" x14ac:dyDescent="0.3">
      <c r="A67">
        <v>1</v>
      </c>
      <c r="B67">
        <v>22247.170999999998</v>
      </c>
      <c r="C67" t="s">
        <v>70</v>
      </c>
      <c r="D67">
        <v>1</v>
      </c>
      <c r="E67" s="5">
        <f t="shared" ref="E67:E74" si="6">20000*D67/B67</f>
        <v>0.89899070762750022</v>
      </c>
      <c r="F67">
        <v>98</v>
      </c>
      <c r="G67" s="5">
        <f t="shared" ref="G67:G74" si="7">20000*F67/B67</f>
        <v>88.101089347495019</v>
      </c>
      <c r="J67" s="1" t="s">
        <v>69</v>
      </c>
    </row>
    <row r="68" spans="1:10" x14ac:dyDescent="0.3">
      <c r="A68">
        <v>2</v>
      </c>
      <c r="B68">
        <v>30769.989000000001</v>
      </c>
      <c r="C68" t="s">
        <v>71</v>
      </c>
      <c r="D68">
        <v>0</v>
      </c>
      <c r="E68" s="5">
        <f t="shared" si="6"/>
        <v>0</v>
      </c>
      <c r="F68">
        <v>128</v>
      </c>
      <c r="G68" s="5">
        <f t="shared" si="7"/>
        <v>83.197949794522188</v>
      </c>
    </row>
    <row r="69" spans="1:10" x14ac:dyDescent="0.3">
      <c r="A69">
        <v>3</v>
      </c>
      <c r="B69">
        <v>32084.238000000001</v>
      </c>
      <c r="C69" t="s">
        <v>72</v>
      </c>
      <c r="D69">
        <v>0</v>
      </c>
      <c r="E69" s="5">
        <f t="shared" si="6"/>
        <v>0</v>
      </c>
      <c r="F69">
        <v>102</v>
      </c>
      <c r="G69" s="5">
        <f t="shared" si="7"/>
        <v>63.582622719604558</v>
      </c>
    </row>
    <row r="70" spans="1:10" x14ac:dyDescent="0.3">
      <c r="E70" s="5"/>
      <c r="G70" s="5"/>
    </row>
    <row r="71" spans="1:10" x14ac:dyDescent="0.3">
      <c r="E71" s="5"/>
      <c r="G71" s="5"/>
    </row>
    <row r="72" spans="1:10" x14ac:dyDescent="0.3">
      <c r="A72">
        <v>6</v>
      </c>
      <c r="B72">
        <v>36007.769999999997</v>
      </c>
      <c r="C72" t="s">
        <v>73</v>
      </c>
      <c r="D72">
        <v>0</v>
      </c>
      <c r="E72" s="5">
        <f t="shared" si="6"/>
        <v>0</v>
      </c>
      <c r="F72">
        <v>113</v>
      </c>
      <c r="G72" s="5">
        <f t="shared" si="7"/>
        <v>62.764231164551433</v>
      </c>
    </row>
    <row r="73" spans="1:10" x14ac:dyDescent="0.3">
      <c r="A73">
        <v>7</v>
      </c>
      <c r="B73">
        <v>34243.252</v>
      </c>
      <c r="C73" t="s">
        <v>74</v>
      </c>
      <c r="D73">
        <v>0</v>
      </c>
      <c r="E73" s="5">
        <f t="shared" si="6"/>
        <v>0</v>
      </c>
      <c r="F73">
        <v>118</v>
      </c>
      <c r="G73" s="5">
        <f t="shared" si="7"/>
        <v>68.918687979751454</v>
      </c>
    </row>
    <row r="74" spans="1:10" x14ac:dyDescent="0.3">
      <c r="A74">
        <v>8</v>
      </c>
      <c r="B74">
        <v>34288.468000000001</v>
      </c>
      <c r="C74" t="s">
        <v>75</v>
      </c>
      <c r="D74">
        <v>1</v>
      </c>
      <c r="E74" s="5">
        <f t="shared" si="6"/>
        <v>0.58328648570708963</v>
      </c>
      <c r="F74">
        <v>137</v>
      </c>
      <c r="G74" s="5">
        <f t="shared" si="7"/>
        <v>79.910248541871283</v>
      </c>
    </row>
    <row r="75" spans="1:10" x14ac:dyDescent="0.3">
      <c r="E75" s="1">
        <f>AVERAGE(E2:E74)</f>
        <v>0.28555030346864624</v>
      </c>
      <c r="G75" s="1">
        <f>AVERAGE(G2:G74)</f>
        <v>77.742080470257179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28" workbookViewId="0">
      <selection activeCell="E54" sqref="E54:E55"/>
    </sheetView>
  </sheetViews>
  <sheetFormatPr baseColWidth="10" defaultColWidth="8.88671875" defaultRowHeight="14.4" x14ac:dyDescent="0.3"/>
  <cols>
    <col min="10" max="10" width="10.5546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76</v>
      </c>
      <c r="F1" t="s">
        <v>37</v>
      </c>
      <c r="H1" t="s">
        <v>165</v>
      </c>
      <c r="J1" s="1">
        <v>250619</v>
      </c>
      <c r="L1" t="s">
        <v>162</v>
      </c>
    </row>
    <row r="2" spans="1:15" x14ac:dyDescent="0.3">
      <c r="A2">
        <v>1</v>
      </c>
      <c r="B2">
        <v>30399.154999999999</v>
      </c>
      <c r="C2" t="s">
        <v>77</v>
      </c>
      <c r="D2">
        <v>7</v>
      </c>
      <c r="E2">
        <f>20000*D2/B2</f>
        <v>4.6053911695900762</v>
      </c>
      <c r="F2">
        <v>67</v>
      </c>
      <c r="G2">
        <f t="shared" ref="G2:G14" si="0">20000*F2/B2</f>
        <v>44.080172623219298</v>
      </c>
      <c r="H2">
        <f>E2+G2</f>
        <v>48.685563792809376</v>
      </c>
    </row>
    <row r="3" spans="1:15" x14ac:dyDescent="0.3">
      <c r="A3">
        <v>2</v>
      </c>
      <c r="B3">
        <v>30175.098999999998</v>
      </c>
      <c r="C3" t="s">
        <v>78</v>
      </c>
      <c r="D3">
        <v>10</v>
      </c>
      <c r="E3">
        <f>20000*D3/B3</f>
        <v>6.627981568511176</v>
      </c>
      <c r="F3">
        <v>46</v>
      </c>
      <c r="G3">
        <f t="shared" si="0"/>
        <v>30.488715215151409</v>
      </c>
      <c r="H3">
        <f t="shared" ref="H3:H55" si="1">E3+G3</f>
        <v>37.116696783662583</v>
      </c>
      <c r="M3">
        <f>$E$15</f>
        <v>5.1526032564079269</v>
      </c>
      <c r="O3">
        <f>$G$15</f>
        <v>46.715997872582541</v>
      </c>
    </row>
    <row r="4" spans="1:15" x14ac:dyDescent="0.3">
      <c r="A4">
        <v>3</v>
      </c>
      <c r="B4">
        <v>35403.675000000003</v>
      </c>
      <c r="C4" t="s">
        <v>79</v>
      </c>
      <c r="D4">
        <v>8</v>
      </c>
      <c r="E4">
        <f t="shared" ref="E4:E14" si="2">20000*D4/B4</f>
        <v>4.5193048461776915</v>
      </c>
      <c r="F4">
        <v>63</v>
      </c>
      <c r="G4">
        <f t="shared" si="0"/>
        <v>35.589525663649319</v>
      </c>
      <c r="H4">
        <f t="shared" si="1"/>
        <v>40.108830509827008</v>
      </c>
      <c r="M4">
        <f>$E$35</f>
        <v>4.8630921302290639</v>
      </c>
      <c r="O4">
        <f>$G$35</f>
        <v>53.864488620645226</v>
      </c>
    </row>
    <row r="5" spans="1:15" x14ac:dyDescent="0.3">
      <c r="A5">
        <v>4</v>
      </c>
      <c r="B5">
        <v>34180.769999999997</v>
      </c>
      <c r="C5" t="s">
        <v>80</v>
      </c>
      <c r="D5">
        <v>7</v>
      </c>
      <c r="E5">
        <f t="shared" si="2"/>
        <v>4.0958702802774782</v>
      </c>
      <c r="F5">
        <v>69</v>
      </c>
      <c r="G5">
        <f t="shared" si="0"/>
        <v>40.373578477020857</v>
      </c>
      <c r="H5">
        <f t="shared" si="1"/>
        <v>44.469448757298338</v>
      </c>
      <c r="M5" s="9">
        <v>21.219474917522298</v>
      </c>
      <c r="O5" s="9">
        <f>$G$45</f>
        <v>66.615977894690914</v>
      </c>
    </row>
    <row r="6" spans="1:15" x14ac:dyDescent="0.3">
      <c r="A6">
        <v>5</v>
      </c>
      <c r="B6">
        <v>27959.817999999999</v>
      </c>
      <c r="C6" t="s">
        <v>81</v>
      </c>
      <c r="D6">
        <v>12</v>
      </c>
      <c r="E6">
        <f t="shared" si="2"/>
        <v>8.5837468612993124</v>
      </c>
      <c r="F6">
        <v>55</v>
      </c>
      <c r="G6">
        <f t="shared" si="0"/>
        <v>39.342173114288514</v>
      </c>
      <c r="H6">
        <f t="shared" si="1"/>
        <v>47.925919975587824</v>
      </c>
      <c r="M6" s="1">
        <f>AVERAGE(M3:M5)</f>
        <v>10.411723434719763</v>
      </c>
      <c r="O6" s="1">
        <f>AVERAGE(O3:O5)</f>
        <v>55.732154795972896</v>
      </c>
    </row>
    <row r="7" spans="1:15" x14ac:dyDescent="0.3">
      <c r="A7">
        <v>6</v>
      </c>
      <c r="B7">
        <v>34750.074000000001</v>
      </c>
      <c r="C7" t="s">
        <v>155</v>
      </c>
      <c r="D7">
        <v>0</v>
      </c>
      <c r="E7">
        <f t="shared" si="2"/>
        <v>0</v>
      </c>
      <c r="F7">
        <v>60</v>
      </c>
      <c r="G7">
        <f t="shared" si="0"/>
        <v>34.532300564309587</v>
      </c>
      <c r="H7">
        <f t="shared" si="1"/>
        <v>34.532300564309587</v>
      </c>
    </row>
    <row r="8" spans="1:15" x14ac:dyDescent="0.3">
      <c r="A8">
        <v>7</v>
      </c>
      <c r="B8">
        <v>33863.603000000003</v>
      </c>
      <c r="C8" t="s">
        <v>82</v>
      </c>
      <c r="D8">
        <v>9</v>
      </c>
      <c r="E8">
        <f t="shared" si="2"/>
        <v>5.3154414785691877</v>
      </c>
      <c r="F8">
        <v>125</v>
      </c>
      <c r="G8">
        <f t="shared" si="0"/>
        <v>73.825576091238716</v>
      </c>
      <c r="H8">
        <f t="shared" si="1"/>
        <v>79.1410175698079</v>
      </c>
    </row>
    <row r="9" spans="1:15" x14ac:dyDescent="0.3">
      <c r="A9">
        <v>8</v>
      </c>
      <c r="B9">
        <v>31274</v>
      </c>
      <c r="C9" t="s">
        <v>83</v>
      </c>
      <c r="D9">
        <v>10</v>
      </c>
      <c r="E9">
        <f t="shared" si="2"/>
        <v>6.3950885719767223</v>
      </c>
      <c r="F9">
        <v>111</v>
      </c>
      <c r="G9">
        <f t="shared" si="0"/>
        <v>70.985483148941611</v>
      </c>
      <c r="H9">
        <f t="shared" si="1"/>
        <v>77.38057172091834</v>
      </c>
    </row>
    <row r="10" spans="1:15" x14ac:dyDescent="0.3">
      <c r="A10">
        <v>9</v>
      </c>
      <c r="B10">
        <v>35211.362000000001</v>
      </c>
      <c r="C10" t="s">
        <v>84</v>
      </c>
      <c r="D10">
        <v>7</v>
      </c>
      <c r="E10">
        <f t="shared" si="2"/>
        <v>3.9759893411677742</v>
      </c>
      <c r="F10">
        <v>94</v>
      </c>
      <c r="G10">
        <f t="shared" si="0"/>
        <v>53.391856867110107</v>
      </c>
      <c r="H10">
        <f t="shared" si="1"/>
        <v>57.367846208277882</v>
      </c>
    </row>
    <row r="11" spans="1:15" x14ac:dyDescent="0.3">
      <c r="A11">
        <v>10</v>
      </c>
      <c r="B11">
        <v>33201.603000000003</v>
      </c>
      <c r="C11" t="s">
        <v>156</v>
      </c>
      <c r="D11">
        <v>0</v>
      </c>
      <c r="E11">
        <f t="shared" si="2"/>
        <v>0</v>
      </c>
      <c r="F11">
        <v>65</v>
      </c>
      <c r="G11">
        <f t="shared" si="0"/>
        <v>39.154735992716972</v>
      </c>
      <c r="H11">
        <f t="shared" si="1"/>
        <v>39.154735992716972</v>
      </c>
    </row>
    <row r="12" spans="1:15" x14ac:dyDescent="0.3">
      <c r="A12">
        <v>11</v>
      </c>
      <c r="B12">
        <v>32873.228999999999</v>
      </c>
      <c r="C12" t="s">
        <v>85</v>
      </c>
      <c r="D12">
        <v>8</v>
      </c>
      <c r="E12">
        <f t="shared" si="2"/>
        <v>4.8671823507207037</v>
      </c>
      <c r="F12">
        <v>72</v>
      </c>
      <c r="G12">
        <f t="shared" si="0"/>
        <v>43.804641156486333</v>
      </c>
      <c r="H12">
        <f t="shared" si="1"/>
        <v>48.671823507207037</v>
      </c>
    </row>
    <row r="13" spans="1:15" x14ac:dyDescent="0.3">
      <c r="A13">
        <v>12</v>
      </c>
      <c r="B13">
        <v>29333.246999999999</v>
      </c>
      <c r="C13" t="s">
        <v>86</v>
      </c>
      <c r="D13">
        <v>15</v>
      </c>
      <c r="E13">
        <f t="shared" si="2"/>
        <v>10.22730282808446</v>
      </c>
      <c r="F13">
        <v>101</v>
      </c>
      <c r="G13">
        <f t="shared" si="0"/>
        <v>68.863839042435359</v>
      </c>
      <c r="H13">
        <f t="shared" si="1"/>
        <v>79.09114187051982</v>
      </c>
    </row>
    <row r="14" spans="1:15" x14ac:dyDescent="0.3">
      <c r="A14">
        <v>13</v>
      </c>
      <c r="B14">
        <v>33459.695</v>
      </c>
      <c r="C14" t="s">
        <v>87</v>
      </c>
      <c r="D14">
        <v>13</v>
      </c>
      <c r="E14">
        <f t="shared" si="2"/>
        <v>7.7705430369284594</v>
      </c>
      <c r="F14">
        <v>55</v>
      </c>
      <c r="G14">
        <f t="shared" si="0"/>
        <v>32.875374387005024</v>
      </c>
      <c r="H14">
        <f t="shared" si="1"/>
        <v>40.645917423933483</v>
      </c>
    </row>
    <row r="15" spans="1:15" x14ac:dyDescent="0.3">
      <c r="E15" s="1">
        <f>AVERAGE(E2:E14)</f>
        <v>5.1526032564079269</v>
      </c>
      <c r="G15" s="1">
        <f>AVERAGE(G2:G14)</f>
        <v>46.715997872582541</v>
      </c>
      <c r="H15">
        <f t="shared" si="1"/>
        <v>51.86860112899047</v>
      </c>
    </row>
    <row r="19" spans="1:12" x14ac:dyDescent="0.3">
      <c r="A19" t="s">
        <v>0</v>
      </c>
      <c r="B19" t="s">
        <v>1</v>
      </c>
      <c r="C19" t="s">
        <v>2</v>
      </c>
      <c r="D19" t="s">
        <v>76</v>
      </c>
      <c r="F19" t="s">
        <v>37</v>
      </c>
      <c r="J19" s="1">
        <v>130721</v>
      </c>
    </row>
    <row r="20" spans="1:12" x14ac:dyDescent="0.3">
      <c r="A20">
        <v>1</v>
      </c>
      <c r="B20">
        <v>35637.144</v>
      </c>
      <c r="C20" t="s">
        <v>157</v>
      </c>
      <c r="D20">
        <v>0</v>
      </c>
      <c r="E20">
        <f t="shared" ref="E20:E34" si="3">20000*D20/B20</f>
        <v>0</v>
      </c>
      <c r="F20">
        <v>83</v>
      </c>
      <c r="G20">
        <f t="shared" ref="G20:G34" si="4">20000*F20/B20</f>
        <v>46.580612632707044</v>
      </c>
      <c r="H20">
        <f t="shared" si="1"/>
        <v>46.580612632707044</v>
      </c>
      <c r="L20" t="s">
        <v>162</v>
      </c>
    </row>
    <row r="21" spans="1:12" x14ac:dyDescent="0.3">
      <c r="A21">
        <v>2</v>
      </c>
      <c r="B21">
        <v>35907.898000000001</v>
      </c>
      <c r="C21" t="s">
        <v>88</v>
      </c>
      <c r="D21">
        <v>3</v>
      </c>
      <c r="E21">
        <f t="shared" si="3"/>
        <v>1.6709415850518456</v>
      </c>
      <c r="F21">
        <v>83</v>
      </c>
      <c r="G21">
        <f t="shared" si="4"/>
        <v>46.229383853101062</v>
      </c>
      <c r="H21">
        <f t="shared" si="1"/>
        <v>47.900325438152905</v>
      </c>
    </row>
    <row r="22" spans="1:12" x14ac:dyDescent="0.3">
      <c r="A22">
        <v>3</v>
      </c>
      <c r="B22">
        <v>32987.61</v>
      </c>
      <c r="C22" t="s">
        <v>89</v>
      </c>
      <c r="D22">
        <v>2</v>
      </c>
      <c r="E22">
        <f t="shared" si="3"/>
        <v>1.2125764794721412</v>
      </c>
      <c r="F22">
        <v>81</v>
      </c>
      <c r="G22">
        <f t="shared" si="4"/>
        <v>49.109347418621716</v>
      </c>
      <c r="H22">
        <f t="shared" si="1"/>
        <v>50.321923898093857</v>
      </c>
    </row>
    <row r="23" spans="1:12" x14ac:dyDescent="0.3">
      <c r="A23">
        <v>4</v>
      </c>
      <c r="B23">
        <v>36013.983999999997</v>
      </c>
      <c r="C23" t="s">
        <v>90</v>
      </c>
      <c r="D23">
        <v>7</v>
      </c>
      <c r="E23">
        <f t="shared" si="3"/>
        <v>3.8873788581679829</v>
      </c>
      <c r="F23">
        <v>109</v>
      </c>
      <c r="G23">
        <f t="shared" si="4"/>
        <v>60.53204222004431</v>
      </c>
      <c r="H23">
        <f t="shared" si="1"/>
        <v>64.419421078212295</v>
      </c>
    </row>
    <row r="24" spans="1:12" x14ac:dyDescent="0.3">
      <c r="A24">
        <v>5</v>
      </c>
      <c r="B24">
        <v>31484.954000000002</v>
      </c>
      <c r="C24" t="s">
        <v>91</v>
      </c>
      <c r="D24">
        <v>23</v>
      </c>
      <c r="E24">
        <f t="shared" si="3"/>
        <v>14.610153154424173</v>
      </c>
      <c r="F24">
        <v>123</v>
      </c>
      <c r="G24">
        <f t="shared" si="4"/>
        <v>78.132558173659703</v>
      </c>
      <c r="H24">
        <f t="shared" si="1"/>
        <v>92.742711328083871</v>
      </c>
    </row>
    <row r="25" spans="1:12" x14ac:dyDescent="0.3">
      <c r="A25">
        <v>6</v>
      </c>
      <c r="B25">
        <v>34924.805</v>
      </c>
      <c r="C25" t="s">
        <v>92</v>
      </c>
      <c r="D25">
        <v>5</v>
      </c>
      <c r="E25">
        <f t="shared" si="3"/>
        <v>2.8632944407277292</v>
      </c>
      <c r="F25">
        <v>71</v>
      </c>
      <c r="G25">
        <f t="shared" si="4"/>
        <v>40.658781058333751</v>
      </c>
      <c r="H25">
        <f t="shared" si="1"/>
        <v>43.522075499061479</v>
      </c>
    </row>
    <row r="26" spans="1:12" x14ac:dyDescent="0.3">
      <c r="A26">
        <v>7</v>
      </c>
      <c r="B26">
        <v>35763.459000000003</v>
      </c>
      <c r="C26" t="s">
        <v>93</v>
      </c>
      <c r="D26">
        <v>6</v>
      </c>
      <c r="E26">
        <f t="shared" si="3"/>
        <v>3.3553801381460331</v>
      </c>
      <c r="F26">
        <v>81</v>
      </c>
      <c r="G26">
        <f t="shared" si="4"/>
        <v>45.29763186497145</v>
      </c>
      <c r="H26">
        <f t="shared" si="1"/>
        <v>48.653012003117482</v>
      </c>
    </row>
    <row r="27" spans="1:12" x14ac:dyDescent="0.3">
      <c r="A27">
        <v>8</v>
      </c>
      <c r="B27">
        <v>35373.748</v>
      </c>
      <c r="C27" t="s">
        <v>94</v>
      </c>
      <c r="D27">
        <v>3</v>
      </c>
      <c r="E27">
        <f t="shared" si="3"/>
        <v>1.6961731055470854</v>
      </c>
      <c r="F27">
        <v>73</v>
      </c>
      <c r="G27">
        <f t="shared" si="4"/>
        <v>41.273545568312414</v>
      </c>
      <c r="H27">
        <f t="shared" si="1"/>
        <v>42.969718673859497</v>
      </c>
    </row>
    <row r="28" spans="1:12" x14ac:dyDescent="0.3">
      <c r="A28">
        <v>9</v>
      </c>
      <c r="B28">
        <v>36003.817999999999</v>
      </c>
      <c r="C28" t="s">
        <v>158</v>
      </c>
      <c r="D28">
        <v>0</v>
      </c>
      <c r="E28">
        <f t="shared" si="3"/>
        <v>0</v>
      </c>
      <c r="F28">
        <v>67</v>
      </c>
      <c r="G28">
        <f t="shared" si="4"/>
        <v>37.218275017388436</v>
      </c>
      <c r="H28">
        <f t="shared" si="1"/>
        <v>37.218275017388436</v>
      </c>
    </row>
    <row r="29" spans="1:12" x14ac:dyDescent="0.3">
      <c r="A29">
        <v>10</v>
      </c>
      <c r="B29">
        <v>34328.120999999999</v>
      </c>
      <c r="C29" t="s">
        <v>159</v>
      </c>
      <c r="D29">
        <v>7</v>
      </c>
      <c r="E29">
        <f t="shared" si="3"/>
        <v>4.0782890505425566</v>
      </c>
      <c r="F29">
        <v>82</v>
      </c>
      <c r="G29">
        <f t="shared" si="4"/>
        <v>47.774243163498525</v>
      </c>
      <c r="H29">
        <f t="shared" si="1"/>
        <v>51.852532214041084</v>
      </c>
    </row>
    <row r="30" spans="1:12" x14ac:dyDescent="0.3">
      <c r="A30">
        <v>11</v>
      </c>
      <c r="B30">
        <v>32955.94</v>
      </c>
      <c r="C30" t="s">
        <v>39</v>
      </c>
      <c r="D30">
        <v>10</v>
      </c>
      <c r="E30">
        <f t="shared" si="3"/>
        <v>6.068708706230197</v>
      </c>
      <c r="F30">
        <v>67</v>
      </c>
      <c r="G30">
        <f t="shared" si="4"/>
        <v>40.66034833174232</v>
      </c>
      <c r="H30">
        <f t="shared" si="1"/>
        <v>46.729057037972517</v>
      </c>
    </row>
    <row r="31" spans="1:12" x14ac:dyDescent="0.3">
      <c r="A31">
        <v>12</v>
      </c>
      <c r="B31">
        <v>32388.04</v>
      </c>
      <c r="C31" t="s">
        <v>40</v>
      </c>
      <c r="D31">
        <v>15</v>
      </c>
      <c r="E31">
        <f t="shared" si="3"/>
        <v>9.2626784455002529</v>
      </c>
      <c r="F31">
        <v>109</v>
      </c>
      <c r="G31">
        <f t="shared" si="4"/>
        <v>67.308796703968497</v>
      </c>
      <c r="H31">
        <f t="shared" si="1"/>
        <v>76.571475149468753</v>
      </c>
    </row>
    <row r="32" spans="1:12" x14ac:dyDescent="0.3">
      <c r="A32">
        <v>13</v>
      </c>
      <c r="B32">
        <v>28034.312999999998</v>
      </c>
      <c r="C32" t="s">
        <v>41</v>
      </c>
      <c r="D32">
        <v>16</v>
      </c>
      <c r="E32">
        <f t="shared" si="3"/>
        <v>11.414583264444541</v>
      </c>
      <c r="F32">
        <v>101</v>
      </c>
      <c r="G32">
        <f t="shared" si="4"/>
        <v>72.054556856806158</v>
      </c>
      <c r="H32">
        <f t="shared" si="1"/>
        <v>83.469140121250703</v>
      </c>
    </row>
    <row r="33" spans="1:12" x14ac:dyDescent="0.3">
      <c r="A33">
        <v>14</v>
      </c>
      <c r="B33">
        <v>29640.663</v>
      </c>
      <c r="C33" t="s">
        <v>95</v>
      </c>
      <c r="D33">
        <v>15</v>
      </c>
      <c r="E33">
        <f t="shared" si="3"/>
        <v>10.121231093919862</v>
      </c>
      <c r="F33">
        <v>75</v>
      </c>
      <c r="G33">
        <f t="shared" si="4"/>
        <v>50.606155469599315</v>
      </c>
      <c r="H33">
        <f t="shared" si="1"/>
        <v>60.727386563519175</v>
      </c>
    </row>
    <row r="34" spans="1:12" x14ac:dyDescent="0.3">
      <c r="A34">
        <v>15</v>
      </c>
      <c r="B34">
        <v>29574.931</v>
      </c>
      <c r="C34" t="s">
        <v>96</v>
      </c>
      <c r="D34">
        <v>4</v>
      </c>
      <c r="E34">
        <f t="shared" si="3"/>
        <v>2.7049936312615572</v>
      </c>
      <c r="F34">
        <v>125</v>
      </c>
      <c r="G34">
        <f t="shared" si="4"/>
        <v>84.531050976923666</v>
      </c>
      <c r="H34">
        <f t="shared" si="1"/>
        <v>87.236044608185225</v>
      </c>
    </row>
    <row r="35" spans="1:12" x14ac:dyDescent="0.3">
      <c r="E35" s="1">
        <f>AVERAGE(E20:E34)</f>
        <v>4.8630921302290639</v>
      </c>
      <c r="G35" s="1">
        <f>AVERAGE(G20:G34)</f>
        <v>53.864488620645226</v>
      </c>
    </row>
    <row r="39" spans="1:12" x14ac:dyDescent="0.3">
      <c r="A39" t="s">
        <v>0</v>
      </c>
      <c r="B39" t="s">
        <v>1</v>
      </c>
      <c r="C39" t="s">
        <v>2</v>
      </c>
      <c r="D39" t="s">
        <v>107</v>
      </c>
      <c r="F39" t="s">
        <v>97</v>
      </c>
      <c r="J39" s="1">
        <v>150621</v>
      </c>
    </row>
    <row r="40" spans="1:12" x14ac:dyDescent="0.3">
      <c r="A40">
        <v>1</v>
      </c>
      <c r="B40">
        <v>34731.561000000002</v>
      </c>
      <c r="C40" t="s">
        <v>150</v>
      </c>
      <c r="D40">
        <v>47</v>
      </c>
      <c r="E40">
        <f>20000*D40/B40</f>
        <v>27.06472075931168</v>
      </c>
      <c r="F40">
        <v>170</v>
      </c>
      <c r="G40">
        <f>20000*F40/B40</f>
        <v>97.893670831552882</v>
      </c>
      <c r="H40">
        <f t="shared" si="1"/>
        <v>124.95839159086457</v>
      </c>
      <c r="L40" t="s">
        <v>162</v>
      </c>
    </row>
    <row r="41" spans="1:12" x14ac:dyDescent="0.3">
      <c r="A41">
        <v>2</v>
      </c>
      <c r="B41">
        <v>36149.737999999998</v>
      </c>
      <c r="C41" t="s">
        <v>151</v>
      </c>
      <c r="D41">
        <v>33</v>
      </c>
      <c r="E41">
        <f>20000*D41/B41</f>
        <v>18.257393732701466</v>
      </c>
      <c r="F41">
        <v>99</v>
      </c>
      <c r="G41">
        <f>20000*F41/B41</f>
        <v>54.772181198104398</v>
      </c>
      <c r="H41">
        <f t="shared" si="1"/>
        <v>73.029574930805865</v>
      </c>
    </row>
    <row r="42" spans="1:12" x14ac:dyDescent="0.3">
      <c r="A42">
        <v>3</v>
      </c>
      <c r="B42">
        <v>34308.775999999998</v>
      </c>
      <c r="C42" t="s">
        <v>152</v>
      </c>
      <c r="D42">
        <v>18</v>
      </c>
      <c r="E42">
        <f>20000*D42/B42</f>
        <v>10.492942097380565</v>
      </c>
      <c r="F42">
        <v>115</v>
      </c>
      <c r="G42">
        <f>20000*F42/B42</f>
        <v>67.038241177709168</v>
      </c>
      <c r="H42">
        <f t="shared" si="1"/>
        <v>77.531183275089731</v>
      </c>
    </row>
    <row r="43" spans="1:12" x14ac:dyDescent="0.3">
      <c r="A43">
        <v>4</v>
      </c>
      <c r="B43">
        <v>37821.951000000001</v>
      </c>
      <c r="C43" t="s">
        <v>153</v>
      </c>
      <c r="D43">
        <v>37</v>
      </c>
      <c r="E43">
        <f>20000*D43/B43</f>
        <v>19.565357694001559</v>
      </c>
      <c r="F43">
        <v>95</v>
      </c>
      <c r="G43">
        <f>20000*F43/B43</f>
        <v>50.235377862976975</v>
      </c>
      <c r="H43">
        <f t="shared" si="1"/>
        <v>69.800735556978537</v>
      </c>
    </row>
    <row r="44" spans="1:12" x14ac:dyDescent="0.3">
      <c r="A44">
        <v>5</v>
      </c>
      <c r="B44">
        <v>35159.728999999999</v>
      </c>
      <c r="C44" t="s">
        <v>154</v>
      </c>
      <c r="D44">
        <v>54</v>
      </c>
      <c r="E44">
        <f>20000*D44/B44</f>
        <v>30.716960304216226</v>
      </c>
      <c r="F44">
        <v>111</v>
      </c>
      <c r="G44">
        <f>20000*F44/B44</f>
        <v>63.140418403111127</v>
      </c>
      <c r="H44">
        <f t="shared" si="1"/>
        <v>93.857378707327356</v>
      </c>
    </row>
    <row r="45" spans="1:12" x14ac:dyDescent="0.3">
      <c r="E45" s="1">
        <f>AVERAGE(E40:E44)</f>
        <v>21.219474917522298</v>
      </c>
      <c r="G45" s="1">
        <f>AVERAGE(G40:G44)</f>
        <v>66.615977894690914</v>
      </c>
    </row>
    <row r="48" spans="1:12" x14ac:dyDescent="0.3">
      <c r="A48" t="s">
        <v>0</v>
      </c>
      <c r="J48" s="10">
        <v>260219</v>
      </c>
    </row>
    <row r="49" spans="1:12" x14ac:dyDescent="0.3">
      <c r="A49">
        <v>1</v>
      </c>
      <c r="B49">
        <v>33833</v>
      </c>
      <c r="C49" t="s">
        <v>160</v>
      </c>
      <c r="D49">
        <v>27</v>
      </c>
      <c r="E49">
        <f>D49/B49*20000</f>
        <v>15.960748381757456</v>
      </c>
      <c r="F49">
        <v>99</v>
      </c>
      <c r="G49">
        <f>F49/B49*20000</f>
        <v>58.522744066444005</v>
      </c>
      <c r="H49">
        <f t="shared" si="1"/>
        <v>74.48349244820146</v>
      </c>
      <c r="L49" t="s">
        <v>162</v>
      </c>
    </row>
    <row r="50" spans="1:12" x14ac:dyDescent="0.3">
      <c r="A50">
        <v>2</v>
      </c>
      <c r="B50">
        <v>33233</v>
      </c>
      <c r="C50" t="s">
        <v>161</v>
      </c>
      <c r="D50">
        <v>32</v>
      </c>
      <c r="E50">
        <f t="shared" ref="E50:E55" si="5">D50/B50*20000</f>
        <v>19.257966479102098</v>
      </c>
      <c r="F50">
        <v>119</v>
      </c>
      <c r="G50">
        <f t="shared" ref="G50:G55" si="6">F50/B50*20000</f>
        <v>71.61556284416092</v>
      </c>
      <c r="H50">
        <f t="shared" si="1"/>
        <v>90.873529323263014</v>
      </c>
    </row>
    <row r="51" spans="1:12" x14ac:dyDescent="0.3">
      <c r="A51">
        <v>3</v>
      </c>
      <c r="B51">
        <v>34295</v>
      </c>
      <c r="C51" t="s">
        <v>154</v>
      </c>
      <c r="D51">
        <v>53</v>
      </c>
      <c r="E51">
        <f t="shared" si="5"/>
        <v>30.90829566992273</v>
      </c>
      <c r="F51">
        <v>136</v>
      </c>
      <c r="G51">
        <f t="shared" si="6"/>
        <v>79.311853039801719</v>
      </c>
    </row>
    <row r="53" spans="1:12" x14ac:dyDescent="0.3">
      <c r="A53" t="s">
        <v>0</v>
      </c>
      <c r="J53" s="1">
        <v>180619</v>
      </c>
      <c r="L53" t="s">
        <v>162</v>
      </c>
    </row>
    <row r="54" spans="1:12" x14ac:dyDescent="0.3">
      <c r="A54">
        <v>1</v>
      </c>
      <c r="B54">
        <v>36801</v>
      </c>
      <c r="C54" t="s">
        <v>163</v>
      </c>
      <c r="D54">
        <v>7</v>
      </c>
      <c r="E54">
        <f t="shared" si="5"/>
        <v>3.8042444498790795</v>
      </c>
      <c r="F54">
        <v>136</v>
      </c>
      <c r="G54">
        <f t="shared" si="6"/>
        <v>73.911035026222123</v>
      </c>
      <c r="H54">
        <f t="shared" si="1"/>
        <v>77.715279476101202</v>
      </c>
    </row>
    <row r="55" spans="1:12" x14ac:dyDescent="0.3">
      <c r="A55">
        <v>2</v>
      </c>
      <c r="B55">
        <v>13685</v>
      </c>
      <c r="C55" t="s">
        <v>164</v>
      </c>
      <c r="D55">
        <v>8</v>
      </c>
      <c r="E55">
        <f t="shared" si="5"/>
        <v>11.691633175009134</v>
      </c>
      <c r="F55">
        <v>37</v>
      </c>
      <c r="G55">
        <f t="shared" si="6"/>
        <v>54.073803434417243</v>
      </c>
      <c r="H55">
        <f t="shared" si="1"/>
        <v>65.765436609426374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activeCell="E2" sqref="E2:E49"/>
    </sheetView>
  </sheetViews>
  <sheetFormatPr baseColWidth="10" defaultColWidth="8.88671875"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107</v>
      </c>
      <c r="F1" t="s">
        <v>97</v>
      </c>
      <c r="H1" t="s">
        <v>148</v>
      </c>
      <c r="I1" s="1" t="s">
        <v>98</v>
      </c>
      <c r="J1" s="1"/>
      <c r="K1" s="1"/>
    </row>
    <row r="2" spans="1:13" x14ac:dyDescent="0.3">
      <c r="A2">
        <v>1</v>
      </c>
      <c r="B2">
        <v>34909.593999999997</v>
      </c>
      <c r="C2" t="s">
        <v>99</v>
      </c>
      <c r="D2">
        <v>41</v>
      </c>
      <c r="E2" s="6">
        <f t="shared" ref="E2:E9" si="0">20000*D2/B2</f>
        <v>23.489244819060342</v>
      </c>
      <c r="F2">
        <v>79</v>
      </c>
      <c r="G2" s="6">
        <f t="shared" ref="G2:G9" si="1">20000*F2/B2</f>
        <v>45.259764407457737</v>
      </c>
      <c r="H2">
        <f>E2+G2</f>
        <v>68.749009226518083</v>
      </c>
      <c r="L2" t="e">
        <f>#REF!</f>
        <v>#REF!</v>
      </c>
      <c r="M2" t="e">
        <f>#REF!</f>
        <v>#REF!</v>
      </c>
    </row>
    <row r="3" spans="1:13" x14ac:dyDescent="0.3">
      <c r="A3">
        <v>2</v>
      </c>
      <c r="B3">
        <v>34052.322</v>
      </c>
      <c r="C3" t="s">
        <v>100</v>
      </c>
      <c r="D3">
        <v>33</v>
      </c>
      <c r="E3" s="6">
        <f t="shared" si="0"/>
        <v>19.381938183246358</v>
      </c>
      <c r="F3">
        <v>53</v>
      </c>
      <c r="G3" s="6">
        <f t="shared" si="1"/>
        <v>31.128567385213849</v>
      </c>
      <c r="H3">
        <f t="shared" ref="H3:H49" si="2">E3+G3</f>
        <v>50.510505568460204</v>
      </c>
      <c r="L3" t="e">
        <f>#REF!</f>
        <v>#REF!</v>
      </c>
      <c r="M3" t="e">
        <f>#REF!</f>
        <v>#REF!</v>
      </c>
    </row>
    <row r="4" spans="1:13" x14ac:dyDescent="0.3">
      <c r="A4">
        <v>3</v>
      </c>
      <c r="B4">
        <v>33949.07</v>
      </c>
      <c r="C4" t="s">
        <v>101</v>
      </c>
      <c r="D4">
        <v>35</v>
      </c>
      <c r="E4" s="6">
        <f t="shared" si="0"/>
        <v>20.619121525273005</v>
      </c>
      <c r="F4">
        <v>106</v>
      </c>
      <c r="G4" s="6">
        <f t="shared" si="1"/>
        <v>62.44648233368396</v>
      </c>
      <c r="H4">
        <f t="shared" si="2"/>
        <v>83.065603858956962</v>
      </c>
      <c r="L4">
        <f>$E$50</f>
        <v>19.316868209255947</v>
      </c>
      <c r="M4">
        <f>$G$50</f>
        <v>37.63563668426147</v>
      </c>
    </row>
    <row r="5" spans="1:13" x14ac:dyDescent="0.3">
      <c r="A5">
        <v>4</v>
      </c>
      <c r="B5">
        <v>34672.044000000002</v>
      </c>
      <c r="C5" t="s">
        <v>102</v>
      </c>
      <c r="D5">
        <v>33</v>
      </c>
      <c r="E5" s="6">
        <f t="shared" si="0"/>
        <v>19.035508838186754</v>
      </c>
      <c r="F5">
        <v>60</v>
      </c>
      <c r="G5" s="6">
        <f t="shared" si="1"/>
        <v>34.610016069430458</v>
      </c>
      <c r="H5">
        <f t="shared" si="2"/>
        <v>53.645524907617215</v>
      </c>
      <c r="L5" s="1" t="e">
        <f>AVERAGE(L2:L4)</f>
        <v>#REF!</v>
      </c>
      <c r="M5" s="1" t="e">
        <f>AVERAGE(M2:M4)</f>
        <v>#REF!</v>
      </c>
    </row>
    <row r="6" spans="1:13" x14ac:dyDescent="0.3">
      <c r="A6">
        <v>5</v>
      </c>
      <c r="B6">
        <v>31562.569</v>
      </c>
      <c r="C6" t="s">
        <v>103</v>
      </c>
      <c r="D6">
        <v>13</v>
      </c>
      <c r="E6" s="6">
        <f t="shared" si="0"/>
        <v>8.2376057538282144</v>
      </c>
      <c r="F6">
        <v>90</v>
      </c>
      <c r="G6" s="6">
        <f t="shared" si="1"/>
        <v>57.029578295733785</v>
      </c>
      <c r="H6">
        <f t="shared" si="2"/>
        <v>65.267184049562005</v>
      </c>
    </row>
    <row r="7" spans="1:13" x14ac:dyDescent="0.3">
      <c r="A7">
        <v>6</v>
      </c>
      <c r="B7">
        <v>33215.826000000001</v>
      </c>
      <c r="C7" t="s">
        <v>104</v>
      </c>
      <c r="D7">
        <v>13</v>
      </c>
      <c r="E7" s="6">
        <f t="shared" si="0"/>
        <v>7.8275939908885599</v>
      </c>
      <c r="F7">
        <v>94</v>
      </c>
      <c r="G7" s="6">
        <f t="shared" si="1"/>
        <v>56.599525780271122</v>
      </c>
      <c r="H7">
        <f t="shared" si="2"/>
        <v>64.427119771159681</v>
      </c>
    </row>
    <row r="8" spans="1:13" x14ac:dyDescent="0.3">
      <c r="A8">
        <v>7</v>
      </c>
      <c r="B8">
        <v>33204.281000000003</v>
      </c>
      <c r="C8" t="s">
        <v>105</v>
      </c>
      <c r="D8">
        <v>5</v>
      </c>
      <c r="E8" s="6">
        <f t="shared" si="0"/>
        <v>3.0116598519329476</v>
      </c>
      <c r="F8">
        <v>98</v>
      </c>
      <c r="G8" s="6">
        <f t="shared" si="1"/>
        <v>59.028533097885777</v>
      </c>
      <c r="H8">
        <f t="shared" si="2"/>
        <v>62.040192949818724</v>
      </c>
    </row>
    <row r="9" spans="1:13" x14ac:dyDescent="0.3">
      <c r="A9">
        <v>1</v>
      </c>
      <c r="B9">
        <v>31699.467000000001</v>
      </c>
      <c r="C9" t="s">
        <v>109</v>
      </c>
      <c r="D9">
        <v>12</v>
      </c>
      <c r="E9" s="3">
        <f t="shared" si="0"/>
        <v>7.5711052176366245</v>
      </c>
      <c r="F9">
        <v>50</v>
      </c>
      <c r="G9" s="3">
        <f t="shared" si="1"/>
        <v>31.546271740152601</v>
      </c>
      <c r="H9">
        <f t="shared" si="2"/>
        <v>39.117376957789226</v>
      </c>
      <c r="J9" s="1" t="s">
        <v>108</v>
      </c>
    </row>
    <row r="10" spans="1:13" x14ac:dyDescent="0.3">
      <c r="A10">
        <v>2</v>
      </c>
      <c r="B10">
        <v>32875.881999999998</v>
      </c>
      <c r="C10" t="s">
        <v>110</v>
      </c>
      <c r="D10">
        <v>6</v>
      </c>
      <c r="E10" s="3">
        <f>20000*D10/B10</f>
        <v>3.6500921861199043</v>
      </c>
      <c r="F10">
        <v>67</v>
      </c>
      <c r="G10" s="3">
        <f>20000*F10/B10</f>
        <v>40.759362745005596</v>
      </c>
      <c r="H10">
        <f t="shared" si="2"/>
        <v>44.409454931125502</v>
      </c>
    </row>
    <row r="11" spans="1:13" x14ac:dyDescent="0.3">
      <c r="A11">
        <v>3</v>
      </c>
      <c r="B11">
        <v>32088.554</v>
      </c>
      <c r="C11" t="s">
        <v>111</v>
      </c>
      <c r="D11">
        <v>64</v>
      </c>
      <c r="E11" s="3">
        <f t="shared" ref="E11:E35" si="3">20000*D11/B11</f>
        <v>39.889612975393035</v>
      </c>
      <c r="F11">
        <v>84</v>
      </c>
      <c r="G11" s="3">
        <f t="shared" ref="G11:G35" si="4">20000*F11/B11</f>
        <v>52.355117030203353</v>
      </c>
      <c r="H11">
        <f t="shared" si="2"/>
        <v>92.244730005596381</v>
      </c>
    </row>
    <row r="12" spans="1:13" x14ac:dyDescent="0.3">
      <c r="A12">
        <v>4</v>
      </c>
      <c r="B12">
        <v>31340.541000000001</v>
      </c>
      <c r="C12" t="s">
        <v>8</v>
      </c>
      <c r="D12">
        <v>50</v>
      </c>
      <c r="E12" s="3">
        <f t="shared" si="3"/>
        <v>31.907553861306987</v>
      </c>
      <c r="F12">
        <v>12</v>
      </c>
      <c r="G12" s="3">
        <f t="shared" si="4"/>
        <v>7.6578129267136772</v>
      </c>
      <c r="H12">
        <f t="shared" si="2"/>
        <v>39.565366788020661</v>
      </c>
    </row>
    <row r="13" spans="1:13" x14ac:dyDescent="0.3">
      <c r="A13">
        <v>5</v>
      </c>
      <c r="B13">
        <v>33602.442999999999</v>
      </c>
      <c r="C13" t="s">
        <v>9</v>
      </c>
      <c r="D13">
        <v>46</v>
      </c>
      <c r="E13" s="3">
        <f t="shared" si="3"/>
        <v>27.378961702278612</v>
      </c>
      <c r="F13">
        <v>41</v>
      </c>
      <c r="G13" s="3">
        <f t="shared" si="4"/>
        <v>24.402987604204849</v>
      </c>
      <c r="H13">
        <f t="shared" si="2"/>
        <v>51.781949306483462</v>
      </c>
    </row>
    <row r="14" spans="1:13" x14ac:dyDescent="0.3">
      <c r="A14">
        <v>6</v>
      </c>
      <c r="B14">
        <v>34784.239999999998</v>
      </c>
      <c r="C14" t="s">
        <v>10</v>
      </c>
      <c r="D14">
        <v>42</v>
      </c>
      <c r="E14" s="3">
        <f t="shared" si="3"/>
        <v>24.14886741811809</v>
      </c>
      <c r="F14">
        <v>32</v>
      </c>
      <c r="G14" s="3">
        <f t="shared" si="4"/>
        <v>18.399137080470926</v>
      </c>
      <c r="H14">
        <f t="shared" si="2"/>
        <v>42.548004498589016</v>
      </c>
    </row>
    <row r="15" spans="1:13" x14ac:dyDescent="0.3">
      <c r="A15">
        <v>7</v>
      </c>
      <c r="B15">
        <v>32692.154999999999</v>
      </c>
      <c r="C15" t="s">
        <v>11</v>
      </c>
      <c r="D15">
        <v>35</v>
      </c>
      <c r="E15" s="3">
        <f t="shared" si="3"/>
        <v>21.411864711885773</v>
      </c>
      <c r="F15">
        <v>36</v>
      </c>
      <c r="G15" s="3">
        <f t="shared" si="4"/>
        <v>22.023632275082509</v>
      </c>
      <c r="H15">
        <f t="shared" si="2"/>
        <v>43.435496986968282</v>
      </c>
    </row>
    <row r="16" spans="1:13" x14ac:dyDescent="0.3">
      <c r="A16">
        <v>8</v>
      </c>
      <c r="B16">
        <v>32985.01</v>
      </c>
      <c r="C16" t="s">
        <v>12</v>
      </c>
      <c r="D16">
        <v>48</v>
      </c>
      <c r="E16" s="3">
        <f t="shared" si="3"/>
        <v>29.104129421212846</v>
      </c>
      <c r="F16">
        <v>42</v>
      </c>
      <c r="G16" s="3">
        <f t="shared" si="4"/>
        <v>25.466113243561239</v>
      </c>
      <c r="H16">
        <f t="shared" si="2"/>
        <v>54.570242664774085</v>
      </c>
    </row>
    <row r="17" spans="1:8" x14ac:dyDescent="0.3">
      <c r="A17">
        <v>9</v>
      </c>
      <c r="B17">
        <v>32906.927000000003</v>
      </c>
      <c r="C17" t="s">
        <v>13</v>
      </c>
      <c r="D17">
        <v>17</v>
      </c>
      <c r="E17" s="3">
        <f t="shared" si="3"/>
        <v>10.332171095769592</v>
      </c>
      <c r="F17">
        <v>85</v>
      </c>
      <c r="G17" s="3">
        <f t="shared" si="4"/>
        <v>51.660855478847957</v>
      </c>
      <c r="H17">
        <f t="shared" si="2"/>
        <v>61.993026574617545</v>
      </c>
    </row>
    <row r="18" spans="1:8" x14ac:dyDescent="0.3">
      <c r="A18">
        <v>10</v>
      </c>
      <c r="B18">
        <v>34106.588000000003</v>
      </c>
      <c r="C18" t="s">
        <v>14</v>
      </c>
      <c r="D18">
        <v>8</v>
      </c>
      <c r="E18" s="3">
        <f t="shared" si="3"/>
        <v>4.691175792782321</v>
      </c>
      <c r="F18">
        <v>95</v>
      </c>
      <c r="G18" s="3">
        <f t="shared" si="4"/>
        <v>55.707712539290057</v>
      </c>
      <c r="H18">
        <f t="shared" si="2"/>
        <v>60.398888332072374</v>
      </c>
    </row>
    <row r="19" spans="1:8" x14ac:dyDescent="0.3">
      <c r="A19">
        <v>11</v>
      </c>
      <c r="B19">
        <v>34121.07</v>
      </c>
      <c r="C19" t="s">
        <v>15</v>
      </c>
      <c r="D19">
        <v>5</v>
      </c>
      <c r="E19" s="3">
        <f t="shared" si="3"/>
        <v>2.9307404486436095</v>
      </c>
      <c r="F19">
        <v>88</v>
      </c>
      <c r="G19" s="3">
        <f t="shared" si="4"/>
        <v>51.581031896127527</v>
      </c>
      <c r="H19">
        <f t="shared" si="2"/>
        <v>54.511772344771138</v>
      </c>
    </row>
    <row r="20" spans="1:8" x14ac:dyDescent="0.3">
      <c r="A20">
        <v>12</v>
      </c>
      <c r="B20">
        <v>32975.129999999997</v>
      </c>
      <c r="C20" t="s">
        <v>17</v>
      </c>
      <c r="D20">
        <v>5</v>
      </c>
      <c r="E20" s="3">
        <f t="shared" si="3"/>
        <v>3.0325884992720273</v>
      </c>
      <c r="F20">
        <v>75</v>
      </c>
      <c r="G20" s="3">
        <f t="shared" si="4"/>
        <v>45.488827489080414</v>
      </c>
      <c r="H20">
        <f t="shared" si="2"/>
        <v>48.521415988352445</v>
      </c>
    </row>
    <row r="21" spans="1:8" x14ac:dyDescent="0.3">
      <c r="A21">
        <v>13</v>
      </c>
      <c r="B21">
        <v>26238.437000000002</v>
      </c>
      <c r="C21" t="s">
        <v>112</v>
      </c>
      <c r="D21">
        <v>22</v>
      </c>
      <c r="E21" s="3">
        <f t="shared" si="3"/>
        <v>16.76929155498096</v>
      </c>
      <c r="F21">
        <v>144</v>
      </c>
      <c r="G21" s="3">
        <f t="shared" si="4"/>
        <v>109.76263563260265</v>
      </c>
      <c r="H21">
        <f>E21+G21</f>
        <v>126.53192718758362</v>
      </c>
    </row>
    <row r="22" spans="1:8" x14ac:dyDescent="0.3">
      <c r="A22">
        <v>14</v>
      </c>
      <c r="B22">
        <v>32248.333999999999</v>
      </c>
      <c r="C22" t="s">
        <v>44</v>
      </c>
      <c r="D22">
        <v>43</v>
      </c>
      <c r="E22" s="3">
        <f t="shared" si="3"/>
        <v>26.668044308893602</v>
      </c>
      <c r="F22">
        <v>82</v>
      </c>
      <c r="G22" s="3">
        <f t="shared" si="4"/>
        <v>50.855340309983148</v>
      </c>
      <c r="H22">
        <f t="shared" si="2"/>
        <v>77.523384618876747</v>
      </c>
    </row>
    <row r="23" spans="1:8" x14ac:dyDescent="0.3">
      <c r="A23">
        <v>15</v>
      </c>
      <c r="B23">
        <v>33426.9</v>
      </c>
      <c r="C23" t="s">
        <v>45</v>
      </c>
      <c r="D23">
        <v>36</v>
      </c>
      <c r="E23" s="3">
        <f t="shared" si="3"/>
        <v>21.539538515387306</v>
      </c>
      <c r="F23">
        <v>40</v>
      </c>
      <c r="G23" s="3">
        <f t="shared" si="4"/>
        <v>23.932820572652563</v>
      </c>
      <c r="H23">
        <f t="shared" si="2"/>
        <v>45.472359088039866</v>
      </c>
    </row>
    <row r="24" spans="1:8" x14ac:dyDescent="0.3">
      <c r="A24">
        <v>16</v>
      </c>
      <c r="B24">
        <v>31713.065999999999</v>
      </c>
      <c r="C24" t="s">
        <v>49</v>
      </c>
      <c r="D24">
        <v>21</v>
      </c>
      <c r="E24" s="3">
        <f t="shared" si="3"/>
        <v>13.243752590809102</v>
      </c>
      <c r="F24">
        <v>75</v>
      </c>
      <c r="G24" s="3">
        <f t="shared" si="4"/>
        <v>47.299116395746786</v>
      </c>
      <c r="H24">
        <f t="shared" si="2"/>
        <v>60.542868986555888</v>
      </c>
    </row>
    <row r="25" spans="1:8" x14ac:dyDescent="0.3">
      <c r="A25">
        <v>17</v>
      </c>
      <c r="B25">
        <v>31690.912</v>
      </c>
      <c r="C25" t="s">
        <v>50</v>
      </c>
      <c r="D25">
        <v>50</v>
      </c>
      <c r="E25" s="3">
        <f t="shared" si="3"/>
        <v>31.554787694339627</v>
      </c>
      <c r="F25">
        <v>27</v>
      </c>
      <c r="G25" s="3">
        <f t="shared" si="4"/>
        <v>17.039585354943398</v>
      </c>
      <c r="H25">
        <f t="shared" si="2"/>
        <v>48.594373049283021</v>
      </c>
    </row>
    <row r="26" spans="1:8" x14ac:dyDescent="0.3">
      <c r="A26">
        <v>18</v>
      </c>
      <c r="B26">
        <v>32365.861000000001</v>
      </c>
      <c r="C26" t="s">
        <v>51</v>
      </c>
      <c r="D26">
        <v>50</v>
      </c>
      <c r="E26" s="3">
        <f t="shared" si="3"/>
        <v>30.896752599907661</v>
      </c>
      <c r="F26">
        <v>13</v>
      </c>
      <c r="G26" s="3">
        <f t="shared" si="4"/>
        <v>8.0331556759759923</v>
      </c>
      <c r="H26">
        <f t="shared" si="2"/>
        <v>38.929908275883655</v>
      </c>
    </row>
    <row r="27" spans="1:8" x14ac:dyDescent="0.3">
      <c r="A27">
        <v>19</v>
      </c>
      <c r="B27">
        <v>32648.472000000002</v>
      </c>
      <c r="C27" t="s">
        <v>52</v>
      </c>
      <c r="D27">
        <v>20</v>
      </c>
      <c r="E27" s="3">
        <f t="shared" si="3"/>
        <v>12.251721918257001</v>
      </c>
      <c r="F27">
        <v>46</v>
      </c>
      <c r="G27" s="3">
        <f t="shared" si="4"/>
        <v>28.178960411991103</v>
      </c>
      <c r="H27">
        <f t="shared" si="2"/>
        <v>40.430682330248104</v>
      </c>
    </row>
    <row r="28" spans="1:8" x14ac:dyDescent="0.3">
      <c r="A28">
        <v>20</v>
      </c>
      <c r="B28">
        <v>32432.008999999998</v>
      </c>
      <c r="C28" t="s">
        <v>113</v>
      </c>
      <c r="D28">
        <v>11</v>
      </c>
      <c r="E28" s="3">
        <f t="shared" si="3"/>
        <v>6.7834218965590445</v>
      </c>
      <c r="F28">
        <v>52</v>
      </c>
      <c r="G28" s="3">
        <f t="shared" si="4"/>
        <v>32.06708532918821</v>
      </c>
      <c r="H28">
        <f t="shared" si="2"/>
        <v>38.850507225747251</v>
      </c>
    </row>
    <row r="29" spans="1:8" x14ac:dyDescent="0.3">
      <c r="A29">
        <v>22</v>
      </c>
      <c r="B29">
        <v>32660.147000000001</v>
      </c>
      <c r="C29" t="s">
        <v>114</v>
      </c>
      <c r="D29">
        <v>20</v>
      </c>
      <c r="E29" s="3">
        <f t="shared" si="3"/>
        <v>12.247342303756318</v>
      </c>
      <c r="F29">
        <v>92</v>
      </c>
      <c r="G29" s="3">
        <f t="shared" si="4"/>
        <v>56.337774597279065</v>
      </c>
      <c r="H29">
        <f t="shared" si="2"/>
        <v>68.585116901035377</v>
      </c>
    </row>
    <row r="30" spans="1:8" x14ac:dyDescent="0.3">
      <c r="A30">
        <v>23</v>
      </c>
      <c r="B30">
        <v>33710.22</v>
      </c>
      <c r="C30" t="s">
        <v>115</v>
      </c>
      <c r="D30">
        <v>24</v>
      </c>
      <c r="E30" s="3">
        <f t="shared" si="3"/>
        <v>14.23900526309232</v>
      </c>
      <c r="F30">
        <v>57</v>
      </c>
      <c r="G30" s="3">
        <f t="shared" si="4"/>
        <v>33.81763749984426</v>
      </c>
      <c r="H30">
        <f t="shared" si="2"/>
        <v>48.056642762936576</v>
      </c>
    </row>
    <row r="31" spans="1:8" x14ac:dyDescent="0.3">
      <c r="A31">
        <v>24</v>
      </c>
      <c r="B31">
        <v>33348.616000000002</v>
      </c>
      <c r="C31" t="s">
        <v>70</v>
      </c>
      <c r="D31">
        <v>4</v>
      </c>
      <c r="E31" s="3">
        <f t="shared" si="3"/>
        <v>2.3989001522581925</v>
      </c>
      <c r="F31">
        <v>103</v>
      </c>
      <c r="G31" s="3">
        <f t="shared" si="4"/>
        <v>61.771678920648455</v>
      </c>
      <c r="H31">
        <f t="shared" si="2"/>
        <v>64.170579072906648</v>
      </c>
    </row>
    <row r="32" spans="1:8" x14ac:dyDescent="0.3">
      <c r="A32">
        <v>25</v>
      </c>
      <c r="B32">
        <v>31261.003000000001</v>
      </c>
      <c r="C32" t="s">
        <v>105</v>
      </c>
      <c r="D32">
        <v>37</v>
      </c>
      <c r="E32" s="3">
        <f t="shared" si="3"/>
        <v>23.671665301334063</v>
      </c>
      <c r="F32">
        <v>77</v>
      </c>
      <c r="G32" s="3">
        <f t="shared" si="4"/>
        <v>49.262654816289803</v>
      </c>
      <c r="H32">
        <f t="shared" si="2"/>
        <v>72.934320117623869</v>
      </c>
    </row>
    <row r="33" spans="1:10" x14ac:dyDescent="0.3">
      <c r="A33">
        <v>26</v>
      </c>
      <c r="B33">
        <v>33209.455999999998</v>
      </c>
      <c r="C33" t="s">
        <v>106</v>
      </c>
      <c r="D33">
        <v>36</v>
      </c>
      <c r="E33" s="3">
        <f t="shared" si="3"/>
        <v>21.68057194312367</v>
      </c>
      <c r="F33">
        <v>50</v>
      </c>
      <c r="G33" s="3">
        <f t="shared" si="4"/>
        <v>30.111905476560654</v>
      </c>
      <c r="H33">
        <f t="shared" si="2"/>
        <v>51.792477419684325</v>
      </c>
    </row>
    <row r="34" spans="1:10" x14ac:dyDescent="0.3">
      <c r="A34">
        <v>27</v>
      </c>
      <c r="B34">
        <v>36123.737000000001</v>
      </c>
      <c r="C34" t="s">
        <v>116</v>
      </c>
      <c r="D34">
        <v>34</v>
      </c>
      <c r="E34" s="3">
        <f t="shared" si="3"/>
        <v>18.824187541837102</v>
      </c>
      <c r="F34">
        <v>34</v>
      </c>
      <c r="G34" s="3">
        <f t="shared" si="4"/>
        <v>18.824187541837102</v>
      </c>
      <c r="H34">
        <f t="shared" si="2"/>
        <v>37.648375083674203</v>
      </c>
    </row>
    <row r="35" spans="1:10" x14ac:dyDescent="0.3">
      <c r="A35">
        <v>28</v>
      </c>
      <c r="B35">
        <v>35572.79</v>
      </c>
      <c r="C35" t="s">
        <v>117</v>
      </c>
      <c r="D35">
        <v>36</v>
      </c>
      <c r="E35" s="3">
        <f t="shared" si="3"/>
        <v>20.24018920079083</v>
      </c>
      <c r="F35">
        <v>23</v>
      </c>
      <c r="G35" s="3">
        <f t="shared" si="4"/>
        <v>12.93123198939414</v>
      </c>
      <c r="H35">
        <f t="shared" si="2"/>
        <v>33.171421190184972</v>
      </c>
    </row>
    <row r="36" spans="1:10" x14ac:dyDescent="0.3">
      <c r="A36">
        <v>1</v>
      </c>
      <c r="B36">
        <v>32627.879000000001</v>
      </c>
      <c r="C36" t="s">
        <v>119</v>
      </c>
      <c r="D36">
        <v>33</v>
      </c>
      <c r="E36" s="2">
        <f t="shared" ref="E36:E49" si="5">20000*D36/B36</f>
        <v>20.228100024521975</v>
      </c>
      <c r="F36">
        <v>82</v>
      </c>
      <c r="G36" s="2">
        <f t="shared" ref="G36:G49" si="6">20000*F36/B36</f>
        <v>50.263763697297023</v>
      </c>
      <c r="H36">
        <f t="shared" si="2"/>
        <v>70.491863721819001</v>
      </c>
      <c r="J36" s="1" t="s">
        <v>118</v>
      </c>
    </row>
    <row r="37" spans="1:10" x14ac:dyDescent="0.3">
      <c r="A37">
        <v>2</v>
      </c>
      <c r="B37">
        <v>32354.263999999999</v>
      </c>
      <c r="C37" t="s">
        <v>120</v>
      </c>
      <c r="D37">
        <v>47</v>
      </c>
      <c r="E37" s="2">
        <f t="shared" si="5"/>
        <v>29.053357541991993</v>
      </c>
      <c r="F37">
        <v>13</v>
      </c>
      <c r="G37" s="2">
        <f t="shared" si="6"/>
        <v>8.0360350648062955</v>
      </c>
      <c r="H37">
        <f t="shared" si="2"/>
        <v>37.089392606798285</v>
      </c>
    </row>
    <row r="38" spans="1:10" x14ac:dyDescent="0.3">
      <c r="A38">
        <v>3</v>
      </c>
      <c r="B38">
        <v>34209.06</v>
      </c>
      <c r="C38" t="s">
        <v>121</v>
      </c>
      <c r="D38">
        <v>29</v>
      </c>
      <c r="E38" s="2">
        <f t="shared" si="5"/>
        <v>16.954572852922588</v>
      </c>
      <c r="F38">
        <v>31</v>
      </c>
      <c r="G38" s="2">
        <f t="shared" si="6"/>
        <v>18.123853739331043</v>
      </c>
      <c r="H38">
        <f t="shared" si="2"/>
        <v>35.078426592253635</v>
      </c>
    </row>
    <row r="39" spans="1:10" x14ac:dyDescent="0.3">
      <c r="A39">
        <v>4</v>
      </c>
      <c r="B39">
        <v>33936.173000000003</v>
      </c>
      <c r="C39" t="s">
        <v>122</v>
      </c>
      <c r="D39">
        <v>20</v>
      </c>
      <c r="E39" s="2">
        <f t="shared" si="5"/>
        <v>11.786832887727204</v>
      </c>
      <c r="F39">
        <v>52</v>
      </c>
      <c r="G39" s="2">
        <f t="shared" si="6"/>
        <v>30.645765508090729</v>
      </c>
      <c r="H39">
        <f t="shared" si="2"/>
        <v>42.432598395817934</v>
      </c>
    </row>
    <row r="40" spans="1:10" x14ac:dyDescent="0.3">
      <c r="A40">
        <v>5</v>
      </c>
      <c r="B40">
        <v>30097.927</v>
      </c>
      <c r="C40" t="s">
        <v>123</v>
      </c>
      <c r="D40">
        <v>63</v>
      </c>
      <c r="E40" s="2">
        <f t="shared" si="5"/>
        <v>41.863348263154471</v>
      </c>
      <c r="F40">
        <v>20</v>
      </c>
      <c r="G40" s="2">
        <f t="shared" si="6"/>
        <v>13.289951829572848</v>
      </c>
      <c r="H40">
        <f t="shared" si="2"/>
        <v>55.153300092727321</v>
      </c>
    </row>
    <row r="41" spans="1:10" x14ac:dyDescent="0.3">
      <c r="A41">
        <v>6</v>
      </c>
      <c r="B41">
        <v>32741.74</v>
      </c>
      <c r="C41" t="s">
        <v>124</v>
      </c>
      <c r="D41">
        <v>33</v>
      </c>
      <c r="E41" s="2">
        <f t="shared" si="5"/>
        <v>20.157755818719469</v>
      </c>
      <c r="F41">
        <v>112</v>
      </c>
      <c r="G41" s="2">
        <f t="shared" si="6"/>
        <v>68.414201566563051</v>
      </c>
      <c r="H41">
        <f t="shared" si="2"/>
        <v>88.571957385282516</v>
      </c>
    </row>
    <row r="42" spans="1:10" x14ac:dyDescent="0.3">
      <c r="A42">
        <v>7</v>
      </c>
      <c r="B42">
        <v>33736.688999999998</v>
      </c>
      <c r="C42" t="s">
        <v>125</v>
      </c>
      <c r="D42">
        <v>41</v>
      </c>
      <c r="E42" s="2">
        <f t="shared" si="5"/>
        <v>24.305882536368642</v>
      </c>
      <c r="F42">
        <v>74</v>
      </c>
      <c r="G42" s="2">
        <f t="shared" si="6"/>
        <v>43.869153846128768</v>
      </c>
      <c r="H42">
        <f t="shared" si="2"/>
        <v>68.17503638249741</v>
      </c>
    </row>
    <row r="43" spans="1:10" x14ac:dyDescent="0.3">
      <c r="A43">
        <v>8</v>
      </c>
      <c r="B43">
        <v>31038.064999999999</v>
      </c>
      <c r="C43" t="s">
        <v>126</v>
      </c>
      <c r="D43">
        <v>65</v>
      </c>
      <c r="E43" s="2">
        <f t="shared" si="5"/>
        <v>41.884054305576072</v>
      </c>
      <c r="F43">
        <v>35</v>
      </c>
      <c r="G43" s="2">
        <f t="shared" si="6"/>
        <v>22.552952318387117</v>
      </c>
      <c r="H43">
        <f t="shared" si="2"/>
        <v>64.437006623963185</v>
      </c>
    </row>
    <row r="44" spans="1:10" x14ac:dyDescent="0.3">
      <c r="A44">
        <v>9</v>
      </c>
      <c r="B44">
        <v>26928.544000000002</v>
      </c>
      <c r="C44" t="s">
        <v>127</v>
      </c>
      <c r="D44">
        <v>64</v>
      </c>
      <c r="E44" s="2">
        <f t="shared" si="5"/>
        <v>47.533204914458054</v>
      </c>
      <c r="F44">
        <v>32</v>
      </c>
      <c r="G44" s="2">
        <f t="shared" si="6"/>
        <v>23.766602457229027</v>
      </c>
      <c r="H44">
        <f t="shared" si="2"/>
        <v>71.299807371687081</v>
      </c>
    </row>
    <row r="45" spans="1:10" x14ac:dyDescent="0.3">
      <c r="A45">
        <v>10</v>
      </c>
      <c r="B45">
        <v>32879.027999999998</v>
      </c>
      <c r="C45" t="s">
        <v>128</v>
      </c>
      <c r="D45">
        <v>41</v>
      </c>
      <c r="E45" s="2">
        <f t="shared" si="5"/>
        <v>24.939910024104119</v>
      </c>
      <c r="F45">
        <v>35</v>
      </c>
      <c r="G45" s="2">
        <f t="shared" si="6"/>
        <v>21.290167093747421</v>
      </c>
      <c r="H45">
        <f t="shared" si="2"/>
        <v>46.230077117851536</v>
      </c>
    </row>
    <row r="46" spans="1:10" x14ac:dyDescent="0.3">
      <c r="A46">
        <v>11</v>
      </c>
      <c r="B46">
        <v>32741.115000000002</v>
      </c>
      <c r="C46" t="s">
        <v>129</v>
      </c>
      <c r="D46">
        <v>18</v>
      </c>
      <c r="E46" s="2">
        <f t="shared" si="5"/>
        <v>10.995349425332643</v>
      </c>
      <c r="F46">
        <v>87</v>
      </c>
      <c r="G46" s="2">
        <f t="shared" si="6"/>
        <v>53.144188889107774</v>
      </c>
      <c r="H46">
        <f t="shared" si="2"/>
        <v>64.139538314440415</v>
      </c>
    </row>
    <row r="47" spans="1:10" x14ac:dyDescent="0.3">
      <c r="A47">
        <v>12</v>
      </c>
      <c r="B47">
        <v>33253.008000000002</v>
      </c>
      <c r="C47" t="s">
        <v>130</v>
      </c>
      <c r="D47">
        <v>25</v>
      </c>
      <c r="E47" s="2">
        <f t="shared" si="5"/>
        <v>15.036233714555987</v>
      </c>
      <c r="F47">
        <v>72</v>
      </c>
      <c r="G47" s="2">
        <f t="shared" si="6"/>
        <v>43.304353097921243</v>
      </c>
      <c r="H47">
        <f t="shared" si="2"/>
        <v>58.340586812477227</v>
      </c>
    </row>
    <row r="48" spans="1:10" x14ac:dyDescent="0.3">
      <c r="A48">
        <v>13</v>
      </c>
      <c r="B48">
        <v>35674.923999999999</v>
      </c>
      <c r="C48" t="s">
        <v>131</v>
      </c>
      <c r="D48">
        <v>34</v>
      </c>
      <c r="E48" s="2">
        <f t="shared" si="5"/>
        <v>19.06100767026161</v>
      </c>
      <c r="F48">
        <v>68</v>
      </c>
      <c r="G48" s="2">
        <f t="shared" si="6"/>
        <v>38.12201534052322</v>
      </c>
      <c r="H48">
        <f t="shared" si="2"/>
        <v>57.183023010784829</v>
      </c>
    </row>
    <row r="49" spans="1:8" x14ac:dyDescent="0.3">
      <c r="A49">
        <v>14</v>
      </c>
      <c r="B49">
        <v>36044.978000000003</v>
      </c>
      <c r="C49" t="s">
        <v>132</v>
      </c>
      <c r="D49">
        <v>41</v>
      </c>
      <c r="E49" s="2">
        <f t="shared" si="5"/>
        <v>22.749354986428344</v>
      </c>
      <c r="F49">
        <v>33</v>
      </c>
      <c r="G49" s="2">
        <f t="shared" si="6"/>
        <v>18.310456452491106</v>
      </c>
      <c r="H49">
        <f t="shared" si="2"/>
        <v>41.059811438919454</v>
      </c>
    </row>
    <row r="50" spans="1:8" x14ac:dyDescent="0.3">
      <c r="E50" s="1">
        <f>AVERAGE(E2:E49)</f>
        <v>19.316868209255947</v>
      </c>
      <c r="G50" s="1">
        <f>AVERAGE(G2:G49)</f>
        <v>37.63563668426147</v>
      </c>
      <c r="H50" s="1">
        <f>AVERAGE(H2:H49)</f>
        <v>56.952504893517421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2" sqref="E2"/>
    </sheetView>
  </sheetViews>
  <sheetFormatPr baseColWidth="10" defaultColWidth="8.88671875"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107</v>
      </c>
      <c r="F1" t="s">
        <v>97</v>
      </c>
      <c r="H1" t="s">
        <v>148</v>
      </c>
      <c r="I1" s="1">
        <v>250619</v>
      </c>
    </row>
    <row r="2" spans="1:15" x14ac:dyDescent="0.3">
      <c r="A2">
        <v>1</v>
      </c>
      <c r="B2">
        <v>35387.737000000001</v>
      </c>
      <c r="C2" t="s">
        <v>41</v>
      </c>
      <c r="D2">
        <v>16</v>
      </c>
      <c r="E2" s="6">
        <f t="shared" ref="E2:E16" si="0">20000*D2/B2</f>
        <v>9.0426805195257334</v>
      </c>
      <c r="F2">
        <v>124</v>
      </c>
      <c r="G2" s="6">
        <f t="shared" ref="G2:G27" si="1">20000*F2/B2</f>
        <v>70.080774026324434</v>
      </c>
      <c r="H2">
        <f>E2+G2</f>
        <v>79.123454545850166</v>
      </c>
      <c r="M2" s="7"/>
      <c r="N2" s="7"/>
      <c r="O2" s="7"/>
    </row>
    <row r="3" spans="1:15" x14ac:dyDescent="0.3">
      <c r="A3">
        <v>3</v>
      </c>
      <c r="B3">
        <v>35054.760999999999</v>
      </c>
      <c r="C3" t="s">
        <v>43</v>
      </c>
      <c r="D3">
        <v>20</v>
      </c>
      <c r="E3" s="6">
        <f t="shared" si="0"/>
        <v>11.410718218846222</v>
      </c>
      <c r="F3">
        <v>75</v>
      </c>
      <c r="G3" s="6">
        <f t="shared" si="1"/>
        <v>42.790193320673332</v>
      </c>
      <c r="H3">
        <f t="shared" ref="H3:H27" si="2">E3+G3</f>
        <v>54.200911539519552</v>
      </c>
      <c r="M3" s="8"/>
      <c r="N3" s="7"/>
      <c r="O3" s="8"/>
    </row>
    <row r="4" spans="1:15" x14ac:dyDescent="0.3">
      <c r="A4">
        <v>4</v>
      </c>
      <c r="B4">
        <v>33045.360000000001</v>
      </c>
      <c r="C4" t="s">
        <v>133</v>
      </c>
      <c r="D4">
        <v>9</v>
      </c>
      <c r="E4" s="6">
        <f t="shared" si="0"/>
        <v>5.4470582254210571</v>
      </c>
      <c r="F4">
        <v>36</v>
      </c>
      <c r="G4" s="6">
        <f t="shared" si="1"/>
        <v>21.788232901684228</v>
      </c>
    </row>
    <row r="5" spans="1:15" x14ac:dyDescent="0.3">
      <c r="A5">
        <v>5</v>
      </c>
      <c r="B5">
        <v>33980.766000000003</v>
      </c>
      <c r="C5" t="s">
        <v>21</v>
      </c>
      <c r="D5">
        <v>20</v>
      </c>
      <c r="E5" s="6">
        <f t="shared" si="0"/>
        <v>11.771365012783995</v>
      </c>
      <c r="F5">
        <v>37</v>
      </c>
      <c r="G5" s="6">
        <f t="shared" si="1"/>
        <v>21.777025273650391</v>
      </c>
    </row>
    <row r="6" spans="1:15" x14ac:dyDescent="0.3">
      <c r="A6">
        <v>6</v>
      </c>
      <c r="B6">
        <v>29851.198</v>
      </c>
      <c r="C6" t="s">
        <v>22</v>
      </c>
      <c r="D6">
        <v>14</v>
      </c>
      <c r="E6" s="6">
        <f t="shared" si="0"/>
        <v>9.379858054608059</v>
      </c>
      <c r="F6">
        <v>51</v>
      </c>
      <c r="G6" s="6">
        <f t="shared" si="1"/>
        <v>34.169482913215077</v>
      </c>
      <c r="H6">
        <f t="shared" si="2"/>
        <v>43.549340967823134</v>
      </c>
    </row>
    <row r="7" spans="1:15" x14ac:dyDescent="0.3">
      <c r="A7">
        <v>7</v>
      </c>
      <c r="B7">
        <v>33742.097999999998</v>
      </c>
      <c r="C7" t="s">
        <v>134</v>
      </c>
      <c r="D7">
        <v>14</v>
      </c>
      <c r="E7" s="6">
        <f t="shared" si="0"/>
        <v>8.298239190698812</v>
      </c>
      <c r="F7">
        <v>58</v>
      </c>
      <c r="G7" s="6">
        <f t="shared" si="1"/>
        <v>34.378419504323652</v>
      </c>
      <c r="H7">
        <f t="shared" si="2"/>
        <v>42.676658695022468</v>
      </c>
    </row>
    <row r="8" spans="1:15" x14ac:dyDescent="0.3">
      <c r="A8">
        <v>8</v>
      </c>
      <c r="B8">
        <v>35973.474000000002</v>
      </c>
      <c r="C8" t="s">
        <v>135</v>
      </c>
      <c r="D8">
        <v>5</v>
      </c>
      <c r="E8" s="6">
        <f t="shared" si="0"/>
        <v>2.7798260462695374</v>
      </c>
      <c r="F8">
        <v>46</v>
      </c>
      <c r="G8" s="6">
        <f t="shared" si="1"/>
        <v>25.574399625679742</v>
      </c>
    </row>
    <row r="9" spans="1:15" x14ac:dyDescent="0.3">
      <c r="A9">
        <v>9</v>
      </c>
      <c r="B9">
        <v>34567.673000000003</v>
      </c>
      <c r="C9" t="s">
        <v>136</v>
      </c>
      <c r="D9">
        <v>16</v>
      </c>
      <c r="E9" s="6">
        <f t="shared" si="0"/>
        <v>9.2572039778321198</v>
      </c>
      <c r="F9">
        <v>51</v>
      </c>
      <c r="G9" s="6">
        <f t="shared" si="1"/>
        <v>29.507337679339884</v>
      </c>
    </row>
    <row r="10" spans="1:15" x14ac:dyDescent="0.3">
      <c r="A10">
        <v>10</v>
      </c>
      <c r="B10">
        <v>34829.483</v>
      </c>
      <c r="C10" t="s">
        <v>50</v>
      </c>
      <c r="D10">
        <v>15</v>
      </c>
      <c r="E10" s="6">
        <f t="shared" si="0"/>
        <v>8.6133922803275595</v>
      </c>
      <c r="F10">
        <v>74</v>
      </c>
      <c r="G10" s="6">
        <f t="shared" si="1"/>
        <v>42.492735249615961</v>
      </c>
      <c r="H10">
        <f t="shared" si="2"/>
        <v>51.106127529943521</v>
      </c>
    </row>
    <row r="11" spans="1:15" x14ac:dyDescent="0.3">
      <c r="A11">
        <v>11</v>
      </c>
      <c r="B11">
        <v>32934.618999999999</v>
      </c>
      <c r="C11" t="s">
        <v>51</v>
      </c>
      <c r="D11">
        <v>14</v>
      </c>
      <c r="E11" s="6">
        <f t="shared" si="0"/>
        <v>8.5016923985062647</v>
      </c>
      <c r="F11">
        <v>99</v>
      </c>
      <c r="G11" s="6">
        <f t="shared" si="1"/>
        <v>60.1191105322943</v>
      </c>
      <c r="H11">
        <f t="shared" si="2"/>
        <v>68.620802930800565</v>
      </c>
    </row>
    <row r="12" spans="1:15" x14ac:dyDescent="0.3">
      <c r="A12">
        <v>12</v>
      </c>
      <c r="B12">
        <v>34698.383000000002</v>
      </c>
      <c r="C12" t="s">
        <v>52</v>
      </c>
      <c r="D12">
        <v>27</v>
      </c>
      <c r="E12" s="6">
        <f t="shared" si="0"/>
        <v>15.562684866323597</v>
      </c>
      <c r="F12">
        <v>55</v>
      </c>
      <c r="G12" s="6">
        <f t="shared" si="1"/>
        <v>31.701765468436957</v>
      </c>
      <c r="H12">
        <f t="shared" si="2"/>
        <v>47.264450334760554</v>
      </c>
    </row>
    <row r="13" spans="1:15" x14ac:dyDescent="0.3">
      <c r="A13">
        <v>13</v>
      </c>
      <c r="B13">
        <v>30977.716</v>
      </c>
      <c r="C13" t="s">
        <v>113</v>
      </c>
      <c r="D13">
        <v>15</v>
      </c>
      <c r="E13" s="6">
        <f t="shared" si="0"/>
        <v>9.6843808626820653</v>
      </c>
      <c r="F13">
        <v>81</v>
      </c>
      <c r="G13" s="6">
        <f t="shared" si="1"/>
        <v>52.295656658483146</v>
      </c>
      <c r="H13">
        <f t="shared" si="2"/>
        <v>61.980037521165215</v>
      </c>
    </row>
    <row r="14" spans="1:15" x14ac:dyDescent="0.3">
      <c r="A14">
        <v>14</v>
      </c>
      <c r="B14">
        <v>33351.762000000002</v>
      </c>
      <c r="C14" t="s">
        <v>137</v>
      </c>
      <c r="D14">
        <v>36</v>
      </c>
      <c r="E14" s="6">
        <f t="shared" si="0"/>
        <v>21.588064822482242</v>
      </c>
      <c r="F14">
        <v>64</v>
      </c>
      <c r="G14" s="6">
        <f t="shared" si="1"/>
        <v>38.378781906635098</v>
      </c>
      <c r="H14">
        <f t="shared" si="2"/>
        <v>59.966846729117336</v>
      </c>
    </row>
    <row r="15" spans="1:15" x14ac:dyDescent="0.3">
      <c r="A15">
        <v>15</v>
      </c>
      <c r="B15">
        <v>34900.285000000003</v>
      </c>
      <c r="C15" t="s">
        <v>138</v>
      </c>
      <c r="D15">
        <v>14</v>
      </c>
      <c r="E15" s="6">
        <f t="shared" si="0"/>
        <v>8.0228571199346934</v>
      </c>
      <c r="F15">
        <v>45</v>
      </c>
      <c r="G15" s="6">
        <f t="shared" si="1"/>
        <v>25.787755028361513</v>
      </c>
    </row>
    <row r="16" spans="1:15" x14ac:dyDescent="0.3">
      <c r="A16">
        <v>16</v>
      </c>
      <c r="B16">
        <v>34010.356</v>
      </c>
      <c r="C16" t="s">
        <v>139</v>
      </c>
      <c r="D16">
        <v>16</v>
      </c>
      <c r="E16" s="6">
        <f t="shared" si="0"/>
        <v>9.4088988659807029</v>
      </c>
      <c r="F16">
        <v>65</v>
      </c>
      <c r="G16" s="6">
        <f t="shared" si="1"/>
        <v>38.223651643046608</v>
      </c>
      <c r="H16">
        <f t="shared" si="2"/>
        <v>47.632550509027311</v>
      </c>
    </row>
    <row r="17" spans="1:9" x14ac:dyDescent="0.3">
      <c r="A17">
        <v>1</v>
      </c>
      <c r="B17">
        <v>29847.454000000002</v>
      </c>
      <c r="C17" t="s">
        <v>140</v>
      </c>
      <c r="D17">
        <v>21</v>
      </c>
      <c r="E17" s="3">
        <f t="shared" ref="E17:E27" si="3">20000*D17/B17</f>
        <v>14.07155196553783</v>
      </c>
      <c r="F17">
        <v>144</v>
      </c>
      <c r="G17" s="6">
        <f t="shared" si="1"/>
        <v>96.490642049402268</v>
      </c>
      <c r="H17">
        <f t="shared" si="2"/>
        <v>110.5621940149401</v>
      </c>
      <c r="I17" s="1">
        <v>130721</v>
      </c>
    </row>
    <row r="18" spans="1:9" x14ac:dyDescent="0.3">
      <c r="A18">
        <v>2</v>
      </c>
      <c r="B18">
        <v>35601.417000000001</v>
      </c>
      <c r="C18" t="s">
        <v>141</v>
      </c>
      <c r="D18">
        <v>48</v>
      </c>
      <c r="E18" s="3">
        <f t="shared" si="3"/>
        <v>26.9652188282281</v>
      </c>
      <c r="F18">
        <v>55</v>
      </c>
      <c r="G18" s="6">
        <f t="shared" si="1"/>
        <v>30.897646574011365</v>
      </c>
      <c r="H18">
        <f t="shared" si="2"/>
        <v>57.862865402239464</v>
      </c>
    </row>
    <row r="19" spans="1:9" x14ac:dyDescent="0.3">
      <c r="A19">
        <v>3</v>
      </c>
      <c r="B19">
        <v>34940.042000000001</v>
      </c>
      <c r="C19" t="s">
        <v>142</v>
      </c>
      <c r="D19">
        <v>29</v>
      </c>
      <c r="E19" s="3">
        <f t="shared" si="3"/>
        <v>16.599865563985297</v>
      </c>
      <c r="F19">
        <v>78</v>
      </c>
      <c r="G19" s="6">
        <f t="shared" si="1"/>
        <v>44.647914275546661</v>
      </c>
      <c r="H19">
        <f t="shared" si="2"/>
        <v>61.247779839531958</v>
      </c>
    </row>
    <row r="20" spans="1:9" x14ac:dyDescent="0.3">
      <c r="A20">
        <v>4</v>
      </c>
      <c r="B20">
        <v>25518.167000000001</v>
      </c>
      <c r="C20" t="s">
        <v>143</v>
      </c>
      <c r="D20">
        <v>12</v>
      </c>
      <c r="E20" s="3">
        <f t="shared" si="3"/>
        <v>9.4050642430547615</v>
      </c>
      <c r="F20">
        <v>60</v>
      </c>
      <c r="G20" s="6">
        <f t="shared" si="1"/>
        <v>47.025321215273806</v>
      </c>
      <c r="H20">
        <f t="shared" si="2"/>
        <v>56.430385458328566</v>
      </c>
    </row>
    <row r="21" spans="1:9" x14ac:dyDescent="0.3">
      <c r="A21">
        <v>5</v>
      </c>
      <c r="B21">
        <v>34260.517</v>
      </c>
      <c r="C21" t="s">
        <v>144</v>
      </c>
      <c r="D21">
        <v>20</v>
      </c>
      <c r="E21" s="3">
        <f t="shared" si="3"/>
        <v>11.675247048957258</v>
      </c>
      <c r="F21">
        <v>41</v>
      </c>
      <c r="G21" s="6">
        <f t="shared" si="1"/>
        <v>23.93425645036238</v>
      </c>
    </row>
    <row r="22" spans="1:9" x14ac:dyDescent="0.3">
      <c r="A22">
        <v>6</v>
      </c>
      <c r="B22">
        <v>28519.736000000001</v>
      </c>
      <c r="C22" t="s">
        <v>30</v>
      </c>
      <c r="D22">
        <v>16</v>
      </c>
      <c r="E22" s="3">
        <f t="shared" si="3"/>
        <v>11.220300215962729</v>
      </c>
      <c r="F22">
        <v>64</v>
      </c>
      <c r="G22" s="6">
        <f t="shared" si="1"/>
        <v>44.881200863850914</v>
      </c>
      <c r="H22">
        <f t="shared" si="2"/>
        <v>56.101501079813644</v>
      </c>
    </row>
    <row r="23" spans="1:9" x14ac:dyDescent="0.3">
      <c r="A23">
        <v>7</v>
      </c>
      <c r="B23">
        <v>33952.788</v>
      </c>
      <c r="C23" t="s">
        <v>31</v>
      </c>
      <c r="D23">
        <v>10</v>
      </c>
      <c r="E23" s="3">
        <f t="shared" si="3"/>
        <v>5.890532465257345</v>
      </c>
      <c r="F23">
        <v>58</v>
      </c>
      <c r="G23" s="6">
        <f t="shared" si="1"/>
        <v>34.165088298492599</v>
      </c>
      <c r="H23">
        <f t="shared" si="2"/>
        <v>40.055620763749943</v>
      </c>
    </row>
    <row r="24" spans="1:9" x14ac:dyDescent="0.3">
      <c r="A24">
        <v>8</v>
      </c>
      <c r="B24">
        <v>32401.976999999999</v>
      </c>
      <c r="C24" t="s">
        <v>32</v>
      </c>
      <c r="D24">
        <v>13</v>
      </c>
      <c r="E24" s="3">
        <f t="shared" si="3"/>
        <v>8.0242017331226432</v>
      </c>
      <c r="F24">
        <v>38</v>
      </c>
      <c r="G24" s="6">
        <f t="shared" si="1"/>
        <v>23.455358912204648</v>
      </c>
    </row>
    <row r="25" spans="1:9" x14ac:dyDescent="0.3">
      <c r="A25">
        <v>9</v>
      </c>
      <c r="B25">
        <v>30059.236000000001</v>
      </c>
      <c r="C25" t="s">
        <v>145</v>
      </c>
      <c r="D25">
        <v>10</v>
      </c>
      <c r="E25" s="3">
        <f t="shared" si="3"/>
        <v>6.6535290517696453</v>
      </c>
      <c r="F25">
        <v>104</v>
      </c>
      <c r="G25" s="6">
        <f t="shared" si="1"/>
        <v>69.196702138404319</v>
      </c>
      <c r="H25">
        <f t="shared" si="2"/>
        <v>75.850231190173957</v>
      </c>
    </row>
    <row r="26" spans="1:9" x14ac:dyDescent="0.3">
      <c r="A26">
        <v>10</v>
      </c>
      <c r="B26">
        <v>32780.273999999998</v>
      </c>
      <c r="C26" t="s">
        <v>146</v>
      </c>
      <c r="D26">
        <v>37</v>
      </c>
      <c r="E26" s="3">
        <f t="shared" si="3"/>
        <v>22.574552000389016</v>
      </c>
      <c r="F26">
        <v>91</v>
      </c>
      <c r="G26" s="6">
        <f t="shared" si="1"/>
        <v>55.52119546041623</v>
      </c>
      <c r="H26">
        <f t="shared" si="2"/>
        <v>78.095747460805242</v>
      </c>
    </row>
    <row r="27" spans="1:9" x14ac:dyDescent="0.3">
      <c r="A27">
        <v>11</v>
      </c>
      <c r="B27">
        <v>33480.262000000002</v>
      </c>
      <c r="C27" t="s">
        <v>147</v>
      </c>
      <c r="D27">
        <v>24</v>
      </c>
      <c r="E27" s="3">
        <f t="shared" si="3"/>
        <v>14.33680536908582</v>
      </c>
      <c r="F27">
        <v>50</v>
      </c>
      <c r="G27" s="6">
        <f t="shared" si="1"/>
        <v>29.868344518928794</v>
      </c>
      <c r="H27">
        <f t="shared" si="2"/>
        <v>44.205149888014617</v>
      </c>
    </row>
    <row r="28" spans="1:9" x14ac:dyDescent="0.3">
      <c r="E28" s="1">
        <f>AVERAGE(E2:E27)</f>
        <v>11.391761113368196</v>
      </c>
      <c r="G28" s="1">
        <f>AVERAGE(G2:G27)</f>
        <v>41.121115095717634</v>
      </c>
      <c r="H28" s="1">
        <f>AVERAGE(H2:H27)</f>
        <v>59.817508231611974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1"/>
  <sheetViews>
    <sheetView topLeftCell="A47" workbookViewId="0">
      <selection activeCell="N59" sqref="N59:N61"/>
    </sheetView>
  </sheetViews>
  <sheetFormatPr baseColWidth="10" defaultRowHeight="14.4" x14ac:dyDescent="0.3"/>
  <sheetData>
    <row r="2" spans="2:17" x14ac:dyDescent="0.3">
      <c r="B2" t="s">
        <v>149</v>
      </c>
      <c r="F2" t="s">
        <v>166</v>
      </c>
      <c r="J2" t="s">
        <v>168</v>
      </c>
      <c r="O2" t="s">
        <v>169</v>
      </c>
    </row>
    <row r="3" spans="2:17" x14ac:dyDescent="0.3">
      <c r="B3" t="s">
        <v>4</v>
      </c>
      <c r="C3" t="s">
        <v>3</v>
      </c>
      <c r="D3" t="s">
        <v>165</v>
      </c>
      <c r="F3" t="s">
        <v>4</v>
      </c>
      <c r="G3" t="s">
        <v>3</v>
      </c>
      <c r="H3" t="s">
        <v>165</v>
      </c>
      <c r="J3" t="s">
        <v>4</v>
      </c>
      <c r="K3" t="s">
        <v>3</v>
      </c>
      <c r="L3" t="s">
        <v>165</v>
      </c>
      <c r="O3" t="s">
        <v>4</v>
      </c>
      <c r="P3" t="s">
        <v>3</v>
      </c>
      <c r="Q3" t="s">
        <v>165</v>
      </c>
    </row>
    <row r="4" spans="2:17" x14ac:dyDescent="0.3">
      <c r="B4" s="3">
        <v>67.626565381393604</v>
      </c>
      <c r="C4" s="3">
        <v>0</v>
      </c>
      <c r="D4">
        <f>B4+C4</f>
        <v>67.626565381393604</v>
      </c>
      <c r="F4" s="11">
        <v>73.825576091238716</v>
      </c>
      <c r="G4" s="11">
        <v>5.3154414785691877</v>
      </c>
      <c r="H4">
        <f t="shared" ref="H4:H23" si="0">+F4+G4</f>
        <v>79.1410175698079</v>
      </c>
      <c r="J4" s="6">
        <v>45.259764407457737</v>
      </c>
      <c r="K4" s="6">
        <v>23.489244819060342</v>
      </c>
      <c r="L4">
        <f>J4+K4</f>
        <v>68.749009226518083</v>
      </c>
      <c r="O4" s="6">
        <v>70.080774026324434</v>
      </c>
      <c r="P4" s="6">
        <v>9.0426805195257334</v>
      </c>
      <c r="Q4">
        <f>O4+P4</f>
        <v>79.123454545850166</v>
      </c>
    </row>
    <row r="5" spans="2:17" x14ac:dyDescent="0.3">
      <c r="B5" s="3">
        <v>55.887538015320295</v>
      </c>
      <c r="C5" s="3">
        <v>0</v>
      </c>
      <c r="D5">
        <f t="shared" ref="D5:D59" si="1">B5+C5</f>
        <v>55.887538015320295</v>
      </c>
      <c r="F5" s="11">
        <v>70.985483148941611</v>
      </c>
      <c r="G5" s="11">
        <v>6.3950885719767223</v>
      </c>
      <c r="H5">
        <f t="shared" si="0"/>
        <v>77.38057172091834</v>
      </c>
      <c r="J5" s="6">
        <v>31.128567385213849</v>
      </c>
      <c r="K5" s="6">
        <v>19.381938183246358</v>
      </c>
      <c r="L5">
        <f t="shared" ref="L5:L36" si="2">J5+K5</f>
        <v>50.510505568460204</v>
      </c>
      <c r="O5" s="6">
        <v>42.790193320673332</v>
      </c>
      <c r="P5" s="6">
        <v>11.410718218846222</v>
      </c>
      <c r="Q5">
        <f t="shared" ref="Q5:Q28" si="3">O5+P5</f>
        <v>54.200911539519552</v>
      </c>
    </row>
    <row r="6" spans="2:17" x14ac:dyDescent="0.3">
      <c r="B6" s="3">
        <v>70.265955940575523</v>
      </c>
      <c r="C6" s="3">
        <v>0</v>
      </c>
      <c r="D6">
        <f t="shared" si="1"/>
        <v>70.265955940575523</v>
      </c>
      <c r="F6" s="11">
        <v>53.391856867110107</v>
      </c>
      <c r="G6" s="11">
        <v>3.9759893411677742</v>
      </c>
      <c r="H6">
        <f t="shared" si="0"/>
        <v>57.367846208277882</v>
      </c>
      <c r="J6" s="6">
        <v>62.44648233368396</v>
      </c>
      <c r="K6" s="6">
        <v>20.619121525273005</v>
      </c>
      <c r="L6">
        <f t="shared" si="2"/>
        <v>83.065603858956962</v>
      </c>
      <c r="O6" s="6">
        <v>21.788232901684228</v>
      </c>
      <c r="P6" s="6">
        <v>5.4470582254210571</v>
      </c>
      <c r="Q6">
        <f t="shared" si="3"/>
        <v>27.235291127105285</v>
      </c>
    </row>
    <row r="7" spans="2:17" x14ac:dyDescent="0.3">
      <c r="B7" s="3">
        <v>59.932949251165731</v>
      </c>
      <c r="C7" s="3">
        <v>0</v>
      </c>
      <c r="D7">
        <f t="shared" si="1"/>
        <v>59.932949251165731</v>
      </c>
      <c r="F7" s="11">
        <v>68.863839042435359</v>
      </c>
      <c r="G7" s="11">
        <v>10.22730282808446</v>
      </c>
      <c r="H7">
        <f t="shared" si="0"/>
        <v>79.09114187051982</v>
      </c>
      <c r="J7" s="6">
        <v>34.610016069430458</v>
      </c>
      <c r="K7" s="6">
        <v>19.035508838186754</v>
      </c>
      <c r="L7">
        <f t="shared" si="2"/>
        <v>53.645524907617215</v>
      </c>
      <c r="O7" s="6">
        <v>21.777025273650391</v>
      </c>
      <c r="P7" s="6">
        <v>11.771365012783995</v>
      </c>
      <c r="Q7">
        <f t="shared" si="3"/>
        <v>33.548390286434383</v>
      </c>
    </row>
    <row r="8" spans="2:17" x14ac:dyDescent="0.3">
      <c r="B8" s="3">
        <v>49.632119461202734</v>
      </c>
      <c r="C8" s="3">
        <v>0</v>
      </c>
      <c r="D8">
        <f t="shared" si="1"/>
        <v>49.632119461202734</v>
      </c>
      <c r="F8" s="6">
        <v>60.53204222004431</v>
      </c>
      <c r="G8" s="6">
        <v>3.8873788581679829</v>
      </c>
      <c r="H8">
        <f t="shared" si="0"/>
        <v>64.419421078212295</v>
      </c>
      <c r="J8" s="6">
        <v>57.029578295733785</v>
      </c>
      <c r="K8" s="6">
        <v>8.2376057538282144</v>
      </c>
      <c r="L8">
        <f t="shared" si="2"/>
        <v>65.267184049562005</v>
      </c>
      <c r="O8" s="6">
        <v>34.169482913215077</v>
      </c>
      <c r="P8" s="6">
        <v>9.379858054608059</v>
      </c>
      <c r="Q8">
        <f t="shared" si="3"/>
        <v>43.549340967823134</v>
      </c>
    </row>
    <row r="9" spans="2:17" x14ac:dyDescent="0.3">
      <c r="B9" s="3">
        <v>62.206194432286871</v>
      </c>
      <c r="C9" s="3">
        <v>0</v>
      </c>
      <c r="D9">
        <f t="shared" si="1"/>
        <v>62.206194432286871</v>
      </c>
      <c r="F9" s="6">
        <v>78.132558173659703</v>
      </c>
      <c r="G9" s="6">
        <v>14.610153154424173</v>
      </c>
      <c r="H9">
        <f t="shared" si="0"/>
        <v>92.742711328083871</v>
      </c>
      <c r="J9" s="6">
        <v>56.599525780271122</v>
      </c>
      <c r="K9" s="6">
        <v>7.8275939908885599</v>
      </c>
      <c r="L9">
        <f t="shared" si="2"/>
        <v>64.427119771159681</v>
      </c>
      <c r="O9" s="6">
        <v>34.378419504323652</v>
      </c>
      <c r="P9" s="6">
        <v>8.298239190698812</v>
      </c>
      <c r="Q9">
        <f t="shared" si="3"/>
        <v>42.676658695022468</v>
      </c>
    </row>
    <row r="10" spans="2:17" x14ac:dyDescent="0.3">
      <c r="B10" s="3">
        <v>72.058451640621385</v>
      </c>
      <c r="C10" s="3">
        <v>1.3595934271815355</v>
      </c>
      <c r="D10">
        <f t="shared" si="1"/>
        <v>73.418045067802922</v>
      </c>
      <c r="F10" s="6">
        <v>67.308796703968497</v>
      </c>
      <c r="G10" s="6">
        <v>9.2626784455002529</v>
      </c>
      <c r="H10">
        <f t="shared" si="0"/>
        <v>76.571475149468753</v>
      </c>
      <c r="J10" s="6">
        <v>59.028533097885777</v>
      </c>
      <c r="K10" s="6">
        <v>3.0116598519329476</v>
      </c>
      <c r="L10">
        <f t="shared" si="2"/>
        <v>62.040192949818724</v>
      </c>
      <c r="O10" s="6">
        <v>25.574399625679742</v>
      </c>
      <c r="P10" s="6">
        <v>2.7798260462695374</v>
      </c>
      <c r="Q10">
        <f t="shared" si="3"/>
        <v>28.35422567194928</v>
      </c>
    </row>
    <row r="11" spans="2:17" x14ac:dyDescent="0.3">
      <c r="B11" s="3">
        <v>68.055591294115032</v>
      </c>
      <c r="C11" s="3">
        <v>0</v>
      </c>
      <c r="D11">
        <f t="shared" si="1"/>
        <v>68.055591294115032</v>
      </c>
      <c r="F11" s="6">
        <v>72.054556856806158</v>
      </c>
      <c r="G11" s="6">
        <v>11.414583264444541</v>
      </c>
      <c r="H11">
        <f t="shared" si="0"/>
        <v>83.469140121250703</v>
      </c>
      <c r="J11" s="3">
        <v>31.546271740152601</v>
      </c>
      <c r="K11" s="3">
        <v>7.5711052176366245</v>
      </c>
      <c r="L11">
        <f t="shared" si="2"/>
        <v>39.117376957789226</v>
      </c>
      <c r="O11" s="6">
        <v>29.507337679339884</v>
      </c>
      <c r="P11" s="6">
        <v>9.2572039778321198</v>
      </c>
      <c r="Q11">
        <f t="shared" si="3"/>
        <v>38.764541657172003</v>
      </c>
    </row>
    <row r="12" spans="2:17" x14ac:dyDescent="0.3">
      <c r="B12" s="3">
        <v>70.697870276367368</v>
      </c>
      <c r="C12" s="3">
        <v>0</v>
      </c>
      <c r="D12">
        <f t="shared" si="1"/>
        <v>70.697870276367368</v>
      </c>
      <c r="F12" s="6">
        <v>50.606155469599315</v>
      </c>
      <c r="G12" s="6">
        <v>10.121231093919862</v>
      </c>
      <c r="H12">
        <f t="shared" si="0"/>
        <v>60.727386563519175</v>
      </c>
      <c r="J12" s="3">
        <v>40.759362745005596</v>
      </c>
      <c r="K12" s="3">
        <v>3.6500921861199043</v>
      </c>
      <c r="L12">
        <f t="shared" si="2"/>
        <v>44.409454931125502</v>
      </c>
      <c r="O12" s="6">
        <v>42.492735249615961</v>
      </c>
      <c r="P12" s="6">
        <v>8.6133922803275595</v>
      </c>
      <c r="Q12">
        <f t="shared" si="3"/>
        <v>51.106127529943521</v>
      </c>
    </row>
    <row r="13" spans="2:17" x14ac:dyDescent="0.3">
      <c r="B13" s="3">
        <v>77.442140446416573</v>
      </c>
      <c r="C13" s="3">
        <v>0</v>
      </c>
      <c r="D13">
        <f t="shared" si="1"/>
        <v>77.442140446416573</v>
      </c>
      <c r="F13" s="6">
        <v>84.531050976923666</v>
      </c>
      <c r="G13" s="6">
        <v>2.7049936312615572</v>
      </c>
      <c r="H13">
        <f t="shared" si="0"/>
        <v>87.236044608185225</v>
      </c>
      <c r="J13" s="3">
        <v>52.355117030203353</v>
      </c>
      <c r="K13" s="3">
        <v>39.889612975393035</v>
      </c>
      <c r="L13">
        <f t="shared" si="2"/>
        <v>92.244730005596381</v>
      </c>
      <c r="O13" s="6">
        <v>60.1191105322943</v>
      </c>
      <c r="P13" s="6">
        <v>8.5016923985062647</v>
      </c>
      <c r="Q13">
        <f t="shared" si="3"/>
        <v>68.620802930800565</v>
      </c>
    </row>
    <row r="14" spans="2:17" x14ac:dyDescent="0.3">
      <c r="B14" s="3">
        <v>96.047530877621824</v>
      </c>
      <c r="C14" s="3">
        <v>0</v>
      </c>
      <c r="D14">
        <f t="shared" si="1"/>
        <v>96.047530877621824</v>
      </c>
      <c r="F14" s="3">
        <v>97.893670831552882</v>
      </c>
      <c r="G14" s="3">
        <v>27.06472075931168</v>
      </c>
      <c r="H14">
        <f t="shared" si="0"/>
        <v>124.95839159086457</v>
      </c>
      <c r="J14" s="3">
        <v>7.6578129267136772</v>
      </c>
      <c r="K14" s="3">
        <v>31.907553861306987</v>
      </c>
      <c r="L14">
        <f t="shared" si="2"/>
        <v>39.565366788020661</v>
      </c>
      <c r="O14" s="6">
        <v>31.701765468436957</v>
      </c>
      <c r="P14" s="6">
        <v>15.562684866323597</v>
      </c>
      <c r="Q14">
        <f t="shared" si="3"/>
        <v>47.264450334760554</v>
      </c>
    </row>
    <row r="15" spans="2:17" x14ac:dyDescent="0.3">
      <c r="B15" s="3">
        <v>94.990192752238499</v>
      </c>
      <c r="C15" s="3">
        <v>0</v>
      </c>
      <c r="D15">
        <f t="shared" si="1"/>
        <v>94.990192752238499</v>
      </c>
      <c r="F15" s="3">
        <v>54.772181198104398</v>
      </c>
      <c r="G15" s="3">
        <v>18.257393732701466</v>
      </c>
      <c r="H15">
        <f t="shared" si="0"/>
        <v>73.029574930805865</v>
      </c>
      <c r="J15" s="3">
        <v>24.402987604204849</v>
      </c>
      <c r="K15" s="3">
        <v>27.378961702278612</v>
      </c>
      <c r="L15">
        <f t="shared" si="2"/>
        <v>51.781949306483462</v>
      </c>
      <c r="O15" s="6">
        <v>52.295656658483146</v>
      </c>
      <c r="P15" s="6">
        <v>9.6843808626820653</v>
      </c>
      <c r="Q15">
        <f t="shared" si="3"/>
        <v>61.980037521165215</v>
      </c>
    </row>
    <row r="16" spans="2:17" x14ac:dyDescent="0.3">
      <c r="B16" s="3">
        <v>59.810622746646473</v>
      </c>
      <c r="C16" s="3">
        <v>0</v>
      </c>
      <c r="D16">
        <f t="shared" si="1"/>
        <v>59.810622746646473</v>
      </c>
      <c r="F16" s="3">
        <v>67.038241177709168</v>
      </c>
      <c r="G16" s="3">
        <v>10.492942097380565</v>
      </c>
      <c r="H16">
        <f t="shared" si="0"/>
        <v>77.531183275089731</v>
      </c>
      <c r="J16" s="3">
        <v>51.660855478847957</v>
      </c>
      <c r="K16" s="3">
        <v>10.332171095769592</v>
      </c>
      <c r="L16">
        <f t="shared" si="2"/>
        <v>61.993026574617545</v>
      </c>
      <c r="O16" s="6">
        <v>38.378781906635098</v>
      </c>
      <c r="P16" s="6">
        <v>21.588064822482242</v>
      </c>
      <c r="Q16">
        <f t="shared" si="3"/>
        <v>59.966846729117336</v>
      </c>
    </row>
    <row r="17" spans="2:17" x14ac:dyDescent="0.3">
      <c r="B17" s="3">
        <v>61.131345586500245</v>
      </c>
      <c r="C17" s="3">
        <v>0</v>
      </c>
      <c r="D17">
        <f t="shared" si="1"/>
        <v>61.131345586500245</v>
      </c>
      <c r="F17" s="3">
        <v>50.235377862976975</v>
      </c>
      <c r="G17" s="3">
        <v>19.565357694001559</v>
      </c>
      <c r="H17">
        <f t="shared" si="0"/>
        <v>69.800735556978537</v>
      </c>
      <c r="J17" s="3">
        <v>55.707712539290057</v>
      </c>
      <c r="K17" s="3">
        <v>4.691175792782321</v>
      </c>
      <c r="L17">
        <f t="shared" si="2"/>
        <v>60.398888332072374</v>
      </c>
      <c r="O17" s="6">
        <v>25.787755028361513</v>
      </c>
      <c r="P17" s="6">
        <v>8.0228571199346934</v>
      </c>
      <c r="Q17">
        <f t="shared" si="3"/>
        <v>33.810612148296208</v>
      </c>
    </row>
    <row r="18" spans="2:17" x14ac:dyDescent="0.3">
      <c r="B18" s="3">
        <v>60.993388224302258</v>
      </c>
      <c r="C18" s="3">
        <v>0</v>
      </c>
      <c r="D18">
        <f t="shared" si="1"/>
        <v>60.993388224302258</v>
      </c>
      <c r="F18" s="3">
        <v>63.140418403111127</v>
      </c>
      <c r="G18" s="3">
        <v>30.716960304216226</v>
      </c>
      <c r="H18">
        <f t="shared" si="0"/>
        <v>93.857378707327356</v>
      </c>
      <c r="J18" s="3">
        <v>51.581031896127527</v>
      </c>
      <c r="K18" s="3">
        <v>2.9307404486436095</v>
      </c>
      <c r="L18">
        <f t="shared" si="2"/>
        <v>54.511772344771138</v>
      </c>
      <c r="O18" s="6">
        <v>38.223651643046608</v>
      </c>
      <c r="P18" s="6">
        <v>9.4088988659807029</v>
      </c>
      <c r="Q18">
        <f t="shared" si="3"/>
        <v>47.632550509027311</v>
      </c>
    </row>
    <row r="19" spans="2:17" x14ac:dyDescent="0.3">
      <c r="B19" s="3">
        <v>43.427801280371384</v>
      </c>
      <c r="C19" s="3">
        <v>1.4975103889783234</v>
      </c>
      <c r="D19">
        <f t="shared" si="1"/>
        <v>44.925311669349711</v>
      </c>
      <c r="F19" s="4">
        <v>58.522744066444005</v>
      </c>
      <c r="G19" s="4">
        <v>15.960748381757456</v>
      </c>
      <c r="H19">
        <f t="shared" si="0"/>
        <v>74.48349244820146</v>
      </c>
      <c r="J19" s="3">
        <v>45.488827489080414</v>
      </c>
      <c r="K19" s="3">
        <v>3.0325884992720273</v>
      </c>
      <c r="L19">
        <f t="shared" si="2"/>
        <v>48.521415988352445</v>
      </c>
      <c r="O19" s="3">
        <v>30.897646574011365</v>
      </c>
      <c r="P19" s="3">
        <v>26.9652188282281</v>
      </c>
      <c r="Q19">
        <f t="shared" si="3"/>
        <v>57.862865402239464</v>
      </c>
    </row>
    <row r="20" spans="2:17" x14ac:dyDescent="0.3">
      <c r="B20" s="3">
        <v>55.176560702738492</v>
      </c>
      <c r="C20" s="3">
        <v>0</v>
      </c>
      <c r="D20">
        <f t="shared" si="1"/>
        <v>55.176560702738492</v>
      </c>
      <c r="F20" s="4">
        <v>71.61556284416092</v>
      </c>
      <c r="G20" s="4">
        <v>19.257966479102098</v>
      </c>
      <c r="H20">
        <f t="shared" si="0"/>
        <v>90.873529323263014</v>
      </c>
      <c r="J20" s="3">
        <v>50.855340309983148</v>
      </c>
      <c r="K20" s="3">
        <v>26.668044308893602</v>
      </c>
      <c r="L20">
        <f t="shared" si="2"/>
        <v>77.523384618876747</v>
      </c>
      <c r="O20" s="3">
        <v>44.647914275546661</v>
      </c>
      <c r="P20" s="3">
        <v>16.599865563985297</v>
      </c>
      <c r="Q20">
        <f t="shared" si="3"/>
        <v>61.247779839531958</v>
      </c>
    </row>
    <row r="21" spans="2:17" x14ac:dyDescent="0.3">
      <c r="B21" s="3">
        <v>52.166332350700209</v>
      </c>
      <c r="C21" s="3">
        <v>0</v>
      </c>
      <c r="D21">
        <f t="shared" si="1"/>
        <v>52.166332350700209</v>
      </c>
      <c r="F21" s="4">
        <v>79.311853039801719</v>
      </c>
      <c r="G21" s="4">
        <v>30.90829566992273</v>
      </c>
      <c r="H21">
        <f t="shared" si="0"/>
        <v>110.22014870972444</v>
      </c>
      <c r="J21" s="3">
        <v>23.932820572652563</v>
      </c>
      <c r="K21" s="3">
        <v>21.539538515387306</v>
      </c>
      <c r="L21">
        <f t="shared" si="2"/>
        <v>45.472359088039866</v>
      </c>
      <c r="O21" s="3">
        <v>47.025321215273806</v>
      </c>
      <c r="P21" s="3">
        <v>9.4050642430547615</v>
      </c>
      <c r="Q21">
        <f t="shared" si="3"/>
        <v>56.430385458328566</v>
      </c>
    </row>
    <row r="22" spans="2:17" x14ac:dyDescent="0.3">
      <c r="B22" s="3">
        <v>51.675686035642038</v>
      </c>
      <c r="C22" s="3">
        <v>0</v>
      </c>
      <c r="D22">
        <f t="shared" si="1"/>
        <v>51.675686035642038</v>
      </c>
      <c r="F22" s="12">
        <v>73.911035026222123</v>
      </c>
      <c r="G22" s="12">
        <v>3.8042444498790795</v>
      </c>
      <c r="H22">
        <f t="shared" si="0"/>
        <v>77.715279476101202</v>
      </c>
      <c r="J22" s="3">
        <v>47.299116395746786</v>
      </c>
      <c r="K22" s="3">
        <v>13.243752590809102</v>
      </c>
      <c r="L22">
        <f t="shared" si="2"/>
        <v>60.542868986555888</v>
      </c>
      <c r="O22" s="3">
        <v>23.93425645036238</v>
      </c>
      <c r="P22" s="3">
        <v>11.675247048957258</v>
      </c>
      <c r="Q22">
        <f t="shared" si="3"/>
        <v>35.609503499319636</v>
      </c>
    </row>
    <row r="23" spans="2:17" x14ac:dyDescent="0.3">
      <c r="B23" s="3">
        <v>64.984046270280189</v>
      </c>
      <c r="C23" s="3">
        <v>0</v>
      </c>
      <c r="D23">
        <f t="shared" si="1"/>
        <v>64.984046270280189</v>
      </c>
      <c r="F23" s="12">
        <v>54.073803434417243</v>
      </c>
      <c r="G23" s="12">
        <v>11.691633175009134</v>
      </c>
      <c r="H23">
        <f t="shared" si="0"/>
        <v>65.765436609426374</v>
      </c>
      <c r="J23" s="3">
        <v>28.178960411991103</v>
      </c>
      <c r="K23" s="3">
        <v>12.251721918257001</v>
      </c>
      <c r="L23">
        <f t="shared" si="2"/>
        <v>40.430682330248104</v>
      </c>
      <c r="O23" s="3">
        <v>44.881200863850914</v>
      </c>
      <c r="P23" s="3">
        <v>11.220300215962729</v>
      </c>
      <c r="Q23">
        <f t="shared" si="3"/>
        <v>56.101501079813644</v>
      </c>
    </row>
    <row r="24" spans="2:17" x14ac:dyDescent="0.3">
      <c r="B24" s="3">
        <v>92.064678109217226</v>
      </c>
      <c r="C24" s="3">
        <v>0</v>
      </c>
      <c r="D24">
        <f t="shared" si="1"/>
        <v>92.064678109217226</v>
      </c>
      <c r="F24" s="1">
        <f>AVERAGE(F4:F23)</f>
        <v>67.537340171761386</v>
      </c>
      <c r="G24" s="1">
        <f>AVERAGE(G4:G23)</f>
        <v>13.281755170539927</v>
      </c>
      <c r="H24" s="1">
        <f>AVERAGE(H4:H23)</f>
        <v>80.819095342301324</v>
      </c>
      <c r="J24" s="3">
        <v>32.06708532918821</v>
      </c>
      <c r="K24" s="3">
        <v>6.7834218965590445</v>
      </c>
      <c r="L24">
        <f t="shared" si="2"/>
        <v>38.850507225747251</v>
      </c>
      <c r="O24" s="3">
        <v>34.165088298492599</v>
      </c>
      <c r="P24" s="3">
        <v>5.890532465257345</v>
      </c>
      <c r="Q24">
        <f t="shared" si="3"/>
        <v>40.055620763749943</v>
      </c>
    </row>
    <row r="25" spans="2:17" x14ac:dyDescent="0.3">
      <c r="B25" s="3">
        <v>90.266153622505399</v>
      </c>
      <c r="C25" s="3">
        <v>0</v>
      </c>
      <c r="D25">
        <f t="shared" si="1"/>
        <v>90.266153622505399</v>
      </c>
      <c r="J25" s="3">
        <v>56.337774597279065</v>
      </c>
      <c r="K25" s="3">
        <v>12.247342303756318</v>
      </c>
      <c r="L25">
        <f t="shared" si="2"/>
        <v>68.585116901035377</v>
      </c>
      <c r="O25" s="3">
        <v>23.455358912204648</v>
      </c>
      <c r="P25" s="3">
        <v>8.0242017331226432</v>
      </c>
      <c r="Q25">
        <f t="shared" si="3"/>
        <v>31.47956064532729</v>
      </c>
    </row>
    <row r="26" spans="2:17" x14ac:dyDescent="0.3">
      <c r="B26" s="3">
        <v>90.981624041960728</v>
      </c>
      <c r="C26" s="3">
        <v>0</v>
      </c>
      <c r="D26">
        <f t="shared" si="1"/>
        <v>90.981624041960728</v>
      </c>
      <c r="J26" s="3">
        <v>33.81763749984426</v>
      </c>
      <c r="K26" s="3">
        <v>14.23900526309232</v>
      </c>
      <c r="L26">
        <f t="shared" si="2"/>
        <v>48.056642762936576</v>
      </c>
      <c r="O26" s="3">
        <v>69.196702138404319</v>
      </c>
      <c r="P26" s="3">
        <v>6.6535290517696453</v>
      </c>
      <c r="Q26">
        <f t="shared" si="3"/>
        <v>75.850231190173957</v>
      </c>
    </row>
    <row r="27" spans="2:17" x14ac:dyDescent="0.3">
      <c r="B27" s="3">
        <v>82.678901122993068</v>
      </c>
      <c r="C27" s="3">
        <v>0</v>
      </c>
      <c r="D27">
        <f t="shared" si="1"/>
        <v>82.678901122993068</v>
      </c>
      <c r="J27" s="3">
        <v>61.771678920648455</v>
      </c>
      <c r="K27" s="3">
        <v>2.3989001522581925</v>
      </c>
      <c r="L27">
        <f t="shared" si="2"/>
        <v>64.170579072906648</v>
      </c>
      <c r="O27" s="3">
        <v>55.52119546041623</v>
      </c>
      <c r="P27" s="3">
        <v>22.574552000389016</v>
      </c>
      <c r="Q27">
        <f t="shared" si="3"/>
        <v>78.095747460805242</v>
      </c>
    </row>
    <row r="28" spans="2:17" x14ac:dyDescent="0.3">
      <c r="B28" s="3">
        <v>72.915637361872015</v>
      </c>
      <c r="C28" s="3">
        <v>0</v>
      </c>
      <c r="D28">
        <f t="shared" si="1"/>
        <v>72.915637361872015</v>
      </c>
      <c r="J28" s="3">
        <v>49.262654816289803</v>
      </c>
      <c r="K28" s="3">
        <v>23.671665301334063</v>
      </c>
      <c r="L28">
        <f t="shared" si="2"/>
        <v>72.934320117623869</v>
      </c>
      <c r="O28" s="3">
        <v>29.868344518928794</v>
      </c>
      <c r="P28" s="3">
        <v>14.33680536908582</v>
      </c>
      <c r="Q28">
        <f t="shared" si="3"/>
        <v>44.205149888014617</v>
      </c>
    </row>
    <row r="29" spans="2:17" x14ac:dyDescent="0.3">
      <c r="B29" s="3">
        <v>67.541819274882386</v>
      </c>
      <c r="C29" s="3">
        <v>1.2624639116800447</v>
      </c>
      <c r="D29">
        <f t="shared" si="1"/>
        <v>68.804283186562429</v>
      </c>
      <c r="J29" s="3">
        <v>30.111905476560654</v>
      </c>
      <c r="K29" s="3">
        <v>21.68057194312367</v>
      </c>
      <c r="L29">
        <f t="shared" si="2"/>
        <v>51.792477419684325</v>
      </c>
      <c r="O29" s="1">
        <f>AVERAGE(O4:O28)</f>
        <v>38.906334017570245</v>
      </c>
      <c r="P29" s="1">
        <f>AVERAGE(P4:P28)</f>
        <v>11.28456947928141</v>
      </c>
      <c r="Q29" s="1">
        <f>AVERAGE(Q4:Q28)</f>
        <v>50.190903496851639</v>
      </c>
    </row>
    <row r="30" spans="2:17" x14ac:dyDescent="0.3">
      <c r="B30" s="3">
        <v>71.289259533257109</v>
      </c>
      <c r="C30" s="3">
        <v>1.345080368552021</v>
      </c>
      <c r="D30">
        <f t="shared" si="1"/>
        <v>72.634339901809128</v>
      </c>
      <c r="J30" s="2">
        <v>50.263763697297023</v>
      </c>
      <c r="K30" s="2">
        <v>20.228100024521975</v>
      </c>
      <c r="L30">
        <f t="shared" si="2"/>
        <v>70.491863721819001</v>
      </c>
      <c r="N30" s="1" t="s">
        <v>167</v>
      </c>
    </row>
    <row r="31" spans="2:17" x14ac:dyDescent="0.3">
      <c r="B31" s="3">
        <v>70.809878388335406</v>
      </c>
      <c r="C31" s="3">
        <v>0</v>
      </c>
      <c r="D31">
        <f t="shared" si="1"/>
        <v>70.809878388335406</v>
      </c>
      <c r="J31" s="2">
        <v>30.645765508090729</v>
      </c>
      <c r="K31" s="2">
        <v>11.786832887727204</v>
      </c>
      <c r="L31">
        <f t="shared" si="2"/>
        <v>42.432598395817934</v>
      </c>
    </row>
    <row r="32" spans="2:17" x14ac:dyDescent="0.3">
      <c r="B32" s="3">
        <v>68.651650621250326</v>
      </c>
      <c r="C32" s="3">
        <v>0</v>
      </c>
      <c r="D32">
        <f t="shared" si="1"/>
        <v>68.651650621250326</v>
      </c>
      <c r="J32" s="2">
        <v>68.414201566563051</v>
      </c>
      <c r="K32" s="2">
        <v>20.157755818719469</v>
      </c>
      <c r="L32">
        <f t="shared" si="2"/>
        <v>88.571957385282516</v>
      </c>
    </row>
    <row r="33" spans="2:13" x14ac:dyDescent="0.3">
      <c r="B33" s="3">
        <v>72.046915304459631</v>
      </c>
      <c r="C33" s="3">
        <v>0</v>
      </c>
      <c r="D33">
        <f t="shared" si="1"/>
        <v>72.046915304459631</v>
      </c>
      <c r="J33" s="2">
        <v>43.869153846128768</v>
      </c>
      <c r="K33" s="2">
        <v>24.305882536368642</v>
      </c>
      <c r="L33">
        <f t="shared" si="2"/>
        <v>68.17503638249741</v>
      </c>
    </row>
    <row r="34" spans="2:13" x14ac:dyDescent="0.3">
      <c r="B34" s="2">
        <v>82.163664277683878</v>
      </c>
      <c r="C34" s="2">
        <v>0</v>
      </c>
      <c r="D34">
        <f t="shared" si="1"/>
        <v>82.163664277683878</v>
      </c>
      <c r="J34" s="2">
        <v>53.144188889107774</v>
      </c>
      <c r="K34" s="2">
        <v>10.995349425332643</v>
      </c>
      <c r="L34">
        <f t="shared" si="2"/>
        <v>64.139538314440415</v>
      </c>
    </row>
    <row r="35" spans="2:13" x14ac:dyDescent="0.3">
      <c r="B35" s="2">
        <v>75.639126102889662</v>
      </c>
      <c r="C35" s="2">
        <v>0</v>
      </c>
      <c r="D35">
        <f t="shared" si="1"/>
        <v>75.639126102889662</v>
      </c>
      <c r="J35" s="2">
        <v>43.304353097921243</v>
      </c>
      <c r="K35" s="2">
        <v>15.036233714555987</v>
      </c>
      <c r="L35">
        <f t="shared" si="2"/>
        <v>58.340586812477227</v>
      </c>
    </row>
    <row r="36" spans="2:13" x14ac:dyDescent="0.3">
      <c r="B36" s="2">
        <v>63.37158136544948</v>
      </c>
      <c r="C36" s="2">
        <v>0</v>
      </c>
      <c r="D36">
        <f t="shared" si="1"/>
        <v>63.37158136544948</v>
      </c>
      <c r="J36" s="2">
        <v>38.12201534052322</v>
      </c>
      <c r="K36" s="2">
        <v>19.06100767026161</v>
      </c>
      <c r="L36">
        <f t="shared" si="2"/>
        <v>57.183023010784829</v>
      </c>
    </row>
    <row r="37" spans="2:13" x14ac:dyDescent="0.3">
      <c r="B37" s="2">
        <v>67.862716192876945</v>
      </c>
      <c r="C37" s="2">
        <v>0</v>
      </c>
      <c r="D37">
        <f t="shared" si="1"/>
        <v>67.862716192876945</v>
      </c>
      <c r="I37" s="1" t="s">
        <v>167</v>
      </c>
      <c r="J37" s="1">
        <f>AVERAGE(J4:J36)</f>
        <v>43.898814033185396</v>
      </c>
      <c r="K37" s="1">
        <f>AVERAGE(K4:K36)</f>
        <v>15.432781848865972</v>
      </c>
      <c r="L37" s="1">
        <f>AVERAGE(L4:L36)</f>
        <v>59.331595882051381</v>
      </c>
      <c r="M37" s="1"/>
    </row>
    <row r="38" spans="2:13" x14ac:dyDescent="0.3">
      <c r="B38" s="2">
        <v>60.656457607170829</v>
      </c>
      <c r="C38" s="2">
        <v>0</v>
      </c>
      <c r="D38">
        <f t="shared" si="1"/>
        <v>60.656457607170829</v>
      </c>
    </row>
    <row r="39" spans="2:13" x14ac:dyDescent="0.3">
      <c r="B39" s="2">
        <v>71.936156866313027</v>
      </c>
      <c r="C39" s="2">
        <v>0</v>
      </c>
      <c r="D39">
        <f t="shared" si="1"/>
        <v>71.936156866313027</v>
      </c>
    </row>
    <row r="40" spans="2:13" x14ac:dyDescent="0.3">
      <c r="B40" s="2">
        <v>77.791881300372168</v>
      </c>
      <c r="C40" s="2">
        <v>0</v>
      </c>
      <c r="D40">
        <f t="shared" si="1"/>
        <v>77.791881300372168</v>
      </c>
    </row>
    <row r="41" spans="2:13" x14ac:dyDescent="0.3">
      <c r="B41" s="2">
        <v>74.019867605373165</v>
      </c>
      <c r="C41" s="2">
        <v>0</v>
      </c>
      <c r="D41">
        <f t="shared" si="1"/>
        <v>74.019867605373165</v>
      </c>
    </row>
    <row r="42" spans="2:13" x14ac:dyDescent="0.3">
      <c r="B42" s="2">
        <v>77.444639594382963</v>
      </c>
      <c r="C42" s="2">
        <v>0</v>
      </c>
      <c r="D42">
        <f t="shared" si="1"/>
        <v>77.444639594382963</v>
      </c>
    </row>
    <row r="43" spans="2:13" x14ac:dyDescent="0.3">
      <c r="B43" s="2">
        <v>74.214359450970321</v>
      </c>
      <c r="C43" s="2">
        <v>0</v>
      </c>
      <c r="D43">
        <f t="shared" si="1"/>
        <v>74.214359450970321</v>
      </c>
    </row>
    <row r="44" spans="2:13" x14ac:dyDescent="0.3">
      <c r="B44" s="2">
        <v>84.349971633767964</v>
      </c>
      <c r="C44" s="2">
        <v>0</v>
      </c>
      <c r="D44">
        <f t="shared" si="1"/>
        <v>84.349971633767964</v>
      </c>
    </row>
    <row r="45" spans="2:13" x14ac:dyDescent="0.3">
      <c r="B45" s="2">
        <v>85.222610352834423</v>
      </c>
      <c r="C45" s="2">
        <v>0</v>
      </c>
      <c r="D45">
        <f t="shared" si="1"/>
        <v>85.222610352834423</v>
      </c>
    </row>
    <row r="46" spans="2:13" x14ac:dyDescent="0.3">
      <c r="B46" s="2">
        <v>107.20491292548961</v>
      </c>
      <c r="C46" s="2">
        <v>0</v>
      </c>
      <c r="D46">
        <f t="shared" si="1"/>
        <v>107.20491292548961</v>
      </c>
    </row>
    <row r="47" spans="2:13" x14ac:dyDescent="0.3">
      <c r="B47" s="2">
        <v>85.731176445329709</v>
      </c>
      <c r="C47" s="2">
        <v>4.4343711954480884</v>
      </c>
      <c r="D47">
        <f t="shared" si="1"/>
        <v>90.165547640777802</v>
      </c>
    </row>
    <row r="48" spans="2:13" x14ac:dyDescent="0.3">
      <c r="B48" s="4">
        <v>80.221167509632437</v>
      </c>
      <c r="C48" s="4">
        <v>0.7497305374732004</v>
      </c>
      <c r="D48">
        <f t="shared" si="1"/>
        <v>80.970898047105635</v>
      </c>
    </row>
    <row r="49" spans="1:17" x14ac:dyDescent="0.3">
      <c r="B49" s="4">
        <v>86.082175752953447</v>
      </c>
      <c r="C49" s="4">
        <v>0.68319187105518608</v>
      </c>
      <c r="D49">
        <f t="shared" si="1"/>
        <v>86.765367624008633</v>
      </c>
    </row>
    <row r="50" spans="1:17" x14ac:dyDescent="0.3">
      <c r="B50" s="4">
        <v>92.993411416801109</v>
      </c>
      <c r="C50" s="4">
        <v>0</v>
      </c>
      <c r="D50">
        <f t="shared" si="1"/>
        <v>92.993411416801109</v>
      </c>
    </row>
    <row r="51" spans="1:17" x14ac:dyDescent="0.3">
      <c r="B51" s="4">
        <v>54.230171548109332</v>
      </c>
      <c r="C51" s="4">
        <v>0</v>
      </c>
      <c r="D51">
        <f t="shared" si="1"/>
        <v>54.230171548109332</v>
      </c>
    </row>
    <row r="52" spans="1:17" x14ac:dyDescent="0.3">
      <c r="B52" s="4">
        <v>70.6880135042381</v>
      </c>
      <c r="C52" s="4">
        <v>0</v>
      </c>
      <c r="D52">
        <f t="shared" si="1"/>
        <v>70.6880135042381</v>
      </c>
    </row>
    <row r="53" spans="1:17" x14ac:dyDescent="0.3">
      <c r="B53" s="4">
        <v>79.673554851779102</v>
      </c>
      <c r="C53" s="4">
        <v>0</v>
      </c>
      <c r="D53">
        <f t="shared" si="1"/>
        <v>79.673554851779102</v>
      </c>
    </row>
    <row r="54" spans="1:17" x14ac:dyDescent="0.3">
      <c r="B54" s="5">
        <v>88.101089347495019</v>
      </c>
      <c r="C54" s="5">
        <v>0.89899070762750022</v>
      </c>
      <c r="D54">
        <f t="shared" si="1"/>
        <v>89.000080055122524</v>
      </c>
    </row>
    <row r="55" spans="1:17" x14ac:dyDescent="0.3">
      <c r="B55" s="5">
        <v>83.197949794522188</v>
      </c>
      <c r="C55" s="5">
        <v>0</v>
      </c>
      <c r="D55">
        <f t="shared" si="1"/>
        <v>83.197949794522188</v>
      </c>
    </row>
    <row r="56" spans="1:17" x14ac:dyDescent="0.3">
      <c r="B56" s="5">
        <v>63.582622719604558</v>
      </c>
      <c r="C56" s="5">
        <v>0</v>
      </c>
      <c r="D56">
        <f t="shared" si="1"/>
        <v>63.582622719604558</v>
      </c>
      <c r="M56" t="s">
        <v>179</v>
      </c>
      <c r="Q56" t="s">
        <v>179</v>
      </c>
    </row>
    <row r="57" spans="1:17" x14ac:dyDescent="0.3">
      <c r="B57" s="5">
        <v>62.764231164551433</v>
      </c>
      <c r="C57" s="5">
        <v>0</v>
      </c>
      <c r="D57">
        <f t="shared" si="1"/>
        <v>62.764231164551433</v>
      </c>
      <c r="I57" t="s">
        <v>172</v>
      </c>
      <c r="J57" t="s">
        <v>171</v>
      </c>
      <c r="K57" t="s">
        <v>173</v>
      </c>
      <c r="L57" t="s">
        <v>174</v>
      </c>
      <c r="M57" t="s">
        <v>176</v>
      </c>
      <c r="N57" t="s">
        <v>175</v>
      </c>
      <c r="O57" t="s">
        <v>173</v>
      </c>
      <c r="P57" t="s">
        <v>174</v>
      </c>
      <c r="Q57" t="s">
        <v>176</v>
      </c>
    </row>
    <row r="58" spans="1:17" x14ac:dyDescent="0.3">
      <c r="B58" s="5">
        <v>68.918687979751454</v>
      </c>
      <c r="C58" s="5">
        <v>0</v>
      </c>
      <c r="D58">
        <f t="shared" si="1"/>
        <v>68.918687979751454</v>
      </c>
      <c r="H58" t="s">
        <v>149</v>
      </c>
      <c r="I58">
        <v>56</v>
      </c>
      <c r="J58" s="15">
        <v>72.704068682133098</v>
      </c>
      <c r="K58" s="15">
        <f>STDEV(B4:B49)</f>
        <v>13.490476802001895</v>
      </c>
      <c r="L58" s="15">
        <f>K58/SQRT(I58)</f>
        <v>1.802740792046889</v>
      </c>
      <c r="N58" s="15">
        <v>0.22882533738755337</v>
      </c>
      <c r="O58" s="15">
        <f>STDEV(C4:C49)</f>
        <v>0.75122119908099483</v>
      </c>
      <c r="P58" s="15">
        <f>O58/SQRT(I58)</f>
        <v>0.10038615530866364</v>
      </c>
    </row>
    <row r="59" spans="1:17" x14ac:dyDescent="0.3">
      <c r="B59" s="5">
        <v>79.910248541871283</v>
      </c>
      <c r="C59" s="5">
        <v>0.58328648570708963</v>
      </c>
      <c r="D59">
        <f t="shared" si="1"/>
        <v>80.493535027578375</v>
      </c>
      <c r="H59" t="s">
        <v>166</v>
      </c>
      <c r="I59">
        <v>20</v>
      </c>
      <c r="J59" s="15">
        <v>67.537340171761386</v>
      </c>
      <c r="K59" s="15">
        <f>STDEV(F4:F23)</f>
        <v>12.295374103131412</v>
      </c>
      <c r="L59" s="15">
        <f t="shared" ref="L59:L61" si="4">K59/SQRT(I59)</f>
        <v>2.7493292303392347</v>
      </c>
      <c r="M59" t="s">
        <v>177</v>
      </c>
      <c r="N59" s="15">
        <v>13.281755170539927</v>
      </c>
      <c r="O59" s="15">
        <f>STDEV(G4:G23)</f>
        <v>8.7366249985601829</v>
      </c>
      <c r="P59" s="15">
        <f>O59/SQRT(I59)</f>
        <v>1.953568739070457</v>
      </c>
      <c r="Q59" t="s">
        <v>178</v>
      </c>
    </row>
    <row r="60" spans="1:17" x14ac:dyDescent="0.3">
      <c r="A60" s="1" t="s">
        <v>167</v>
      </c>
      <c r="B60" s="1">
        <f>AVERAGE(B4:B59)</f>
        <v>72.704068682133098</v>
      </c>
      <c r="C60" s="1">
        <f>AVERAGE(C4:C59)</f>
        <v>0.22882533738755337</v>
      </c>
      <c r="D60" s="1">
        <f>AVERAGE(D4:D59)</f>
        <v>72.93289401952066</v>
      </c>
      <c r="H60" t="s">
        <v>168</v>
      </c>
      <c r="I60">
        <v>33</v>
      </c>
      <c r="J60" s="15">
        <v>43.898814033185396</v>
      </c>
      <c r="K60" s="15">
        <f>STDEV(J4:J36)</f>
        <v>13.605219408683954</v>
      </c>
      <c r="L60" s="15">
        <f t="shared" si="4"/>
        <v>2.3683647034266682</v>
      </c>
      <c r="M60" t="s">
        <v>178</v>
      </c>
      <c r="N60" s="15">
        <v>15.432781848865972</v>
      </c>
      <c r="O60" s="15">
        <f>STDEV(K4:K36)</f>
        <v>9.2881197886365978</v>
      </c>
      <c r="P60" s="15">
        <f>O60/SQRT(I60)</f>
        <v>1.6168541210415905</v>
      </c>
      <c r="Q60" t="s">
        <v>178</v>
      </c>
    </row>
    <row r="61" spans="1:17" x14ac:dyDescent="0.3">
      <c r="H61" t="s">
        <v>170</v>
      </c>
      <c r="I61">
        <v>25</v>
      </c>
      <c r="J61" s="15">
        <v>38.906334017570245</v>
      </c>
      <c r="K61" s="15">
        <f>STDEV(O4:O28)</f>
        <v>14.006846084390304</v>
      </c>
      <c r="L61" s="15">
        <f t="shared" si="4"/>
        <v>2.8013692168780606</v>
      </c>
      <c r="M61" t="s">
        <v>178</v>
      </c>
      <c r="N61" s="15">
        <v>11.28456947928141</v>
      </c>
      <c r="O61" s="15">
        <f>STDEV(P4:P28)</f>
        <v>5.6279817957397578</v>
      </c>
      <c r="P61" s="15">
        <f>O61/SQRT(I61)</f>
        <v>1.1255963591479516</v>
      </c>
      <c r="Q61" t="s">
        <v>178</v>
      </c>
    </row>
  </sheetData>
  <sheetProtection selectLockedCells="1" selectUnlockedCells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6"/>
  <sheetViews>
    <sheetView tabSelected="1" workbookViewId="0">
      <selection activeCell="M19" sqref="M19"/>
    </sheetView>
  </sheetViews>
  <sheetFormatPr baseColWidth="10" defaultRowHeight="14.4" x14ac:dyDescent="0.3"/>
  <sheetData>
    <row r="2" spans="3:8" x14ac:dyDescent="0.3">
      <c r="D2" s="13" t="s">
        <v>185</v>
      </c>
      <c r="E2" s="13" t="s">
        <v>186</v>
      </c>
      <c r="F2" s="14" t="s">
        <v>187</v>
      </c>
      <c r="G2" t="s">
        <v>188</v>
      </c>
      <c r="H2" t="s">
        <v>189</v>
      </c>
    </row>
    <row r="3" spans="3:8" x14ac:dyDescent="0.3">
      <c r="C3" t="s">
        <v>181</v>
      </c>
      <c r="D3" s="15">
        <v>72.704068682133098</v>
      </c>
      <c r="E3" s="15">
        <v>0.22882533738755337</v>
      </c>
      <c r="F3" s="15">
        <f>D3+E3</f>
        <v>72.932894019520646</v>
      </c>
      <c r="G3">
        <f>D3/F3*100</f>
        <v>99.686252217927489</v>
      </c>
      <c r="H3">
        <f>E3/F3*100</f>
        <v>0.3137477820725279</v>
      </c>
    </row>
    <row r="4" spans="3:8" x14ac:dyDescent="0.3">
      <c r="C4" t="s">
        <v>182</v>
      </c>
      <c r="D4" s="15">
        <v>67.537340171761386</v>
      </c>
      <c r="E4" s="15">
        <v>13.281755170539927</v>
      </c>
      <c r="F4" s="15">
        <f t="shared" ref="F4:F6" si="0">D4+E4</f>
        <v>80.81909534230131</v>
      </c>
      <c r="G4">
        <f t="shared" ref="G4:G6" si="1">D4/F4*100</f>
        <v>83.566068001273266</v>
      </c>
      <c r="H4">
        <f t="shared" ref="H4:H6" si="2">E4/F4*100</f>
        <v>16.433931998726738</v>
      </c>
    </row>
    <row r="5" spans="3:8" x14ac:dyDescent="0.3">
      <c r="C5" t="s">
        <v>183</v>
      </c>
      <c r="D5" s="15">
        <v>43.898814033185396</v>
      </c>
      <c r="E5" s="15">
        <v>15.432781848865972</v>
      </c>
      <c r="F5" s="15">
        <f t="shared" si="0"/>
        <v>59.331595882051367</v>
      </c>
      <c r="G5">
        <f t="shared" si="1"/>
        <v>73.988931833983244</v>
      </c>
      <c r="H5">
        <f t="shared" si="2"/>
        <v>26.011068166016756</v>
      </c>
    </row>
    <row r="6" spans="3:8" x14ac:dyDescent="0.3">
      <c r="C6" t="s">
        <v>184</v>
      </c>
      <c r="D6" s="15">
        <v>38.906334017570245</v>
      </c>
      <c r="E6" s="15">
        <v>11.28456947928141</v>
      </c>
      <c r="F6" s="15">
        <f t="shared" si="0"/>
        <v>50.190903496851654</v>
      </c>
      <c r="G6">
        <f t="shared" si="1"/>
        <v>77.516703838596442</v>
      </c>
      <c r="H6">
        <f t="shared" si="2"/>
        <v>22.483296161403555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EC H2O</vt:lpstr>
      <vt:lpstr>EC 4D22</vt:lpstr>
      <vt:lpstr>EC Delfin</vt:lpstr>
      <vt:lpstr>EC Cristaux</vt:lpstr>
      <vt:lpstr>Compil</vt:lpstr>
      <vt:lpstr>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2022-07-29T12:48:52Z</dcterms:modified>
</cp:coreProperties>
</file>